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1"/>
  </bookViews>
  <sheets>
    <sheet name="график " sheetId="1" r:id="rId1"/>
    <sheet name="уч план начальный) (16 нед)" sheetId="2" r:id="rId2"/>
  </sheets>
  <definedNames>
    <definedName name="_xlnm._FilterDatabase" localSheetId="1" hidden="1">'уч план начальный) (16 нед)'!$A$8:$BY$48</definedName>
    <definedName name="_xlnm.Print_Titles" localSheetId="1">'уч план начальный) (16 нед)'!$3:$7</definedName>
    <definedName name="_xlnm.Print_Area" localSheetId="0">'график '!$A$1:$BH$25</definedName>
    <definedName name="_xlnm.Print_Area" localSheetId="1">'уч план начальный) (16 нед)'!$A$1:$Y$55</definedName>
  </definedNames>
  <calcPr fullCalcOnLoad="1"/>
</workbook>
</file>

<file path=xl/sharedStrings.xml><?xml version="1.0" encoding="utf-8"?>
<sst xmlns="http://schemas.openxmlformats.org/spreadsheetml/2006/main" count="218" uniqueCount="166">
  <si>
    <t>Индекс</t>
  </si>
  <si>
    <t>Число экзаменов</t>
  </si>
  <si>
    <t>Число зачетов</t>
  </si>
  <si>
    <t xml:space="preserve"> </t>
  </si>
  <si>
    <t>Исламская этика (ахляк)</t>
  </si>
  <si>
    <t xml:space="preserve">Всего часов </t>
  </si>
  <si>
    <t>Основы поклонения (ибадат)</t>
  </si>
  <si>
    <t>Число контрольных работ</t>
  </si>
  <si>
    <t>Производственная практика</t>
  </si>
  <si>
    <t>Педагогическая практика</t>
  </si>
  <si>
    <t xml:space="preserve">Итоговая аттестация </t>
  </si>
  <si>
    <t>Исламское вероучение (акыйда)</t>
  </si>
  <si>
    <t>История пророков и жизнеописание пророка Мухаммада (тарих аль-анбийа вас-сира)</t>
  </si>
  <si>
    <t>Изречения пророка Мухаммада (хадис)</t>
  </si>
  <si>
    <t>Иностранный язык (арабский)</t>
  </si>
  <si>
    <t>Татарский язык</t>
  </si>
  <si>
    <t>I курс</t>
  </si>
  <si>
    <t>II курс</t>
  </si>
  <si>
    <t>III курс</t>
  </si>
  <si>
    <t>Максимальная</t>
  </si>
  <si>
    <t>Самостоятельная учебная работа</t>
  </si>
  <si>
    <t>Учебная нагрузка обучающихся (час.)</t>
  </si>
  <si>
    <t>Обязательная</t>
  </si>
  <si>
    <t xml:space="preserve">Всего занятий </t>
  </si>
  <si>
    <t>1 семестр</t>
  </si>
  <si>
    <t>2 семестр</t>
  </si>
  <si>
    <t>3 семестр</t>
  </si>
  <si>
    <t>4 семестр</t>
  </si>
  <si>
    <t>5 семестр</t>
  </si>
  <si>
    <t>всего аудиторных</t>
  </si>
  <si>
    <t>к.р.</t>
  </si>
  <si>
    <t xml:space="preserve">Татарская литература </t>
  </si>
  <si>
    <t xml:space="preserve">История Татарстана и татарского народа </t>
  </si>
  <si>
    <t xml:space="preserve">Религиозные течения ислама </t>
  </si>
  <si>
    <t>ОПД.00</t>
  </si>
  <si>
    <t>ОПД.01</t>
  </si>
  <si>
    <t>ОПД.02</t>
  </si>
  <si>
    <t>ОПД.04</t>
  </si>
  <si>
    <t>ОПД.05</t>
  </si>
  <si>
    <t>ОПД.06</t>
  </si>
  <si>
    <t>ОПД.08</t>
  </si>
  <si>
    <t>ОПД.10</t>
  </si>
  <si>
    <t>ОПД.11</t>
  </si>
  <si>
    <t xml:space="preserve">Старотатарская письменность </t>
  </si>
  <si>
    <t>Вариативная часть цикла ОПД</t>
  </si>
  <si>
    <t>Наименование циклов, дисциплин, профессиональных модулей,  практик</t>
  </si>
  <si>
    <t>Распределение  обязательной учебной нагрузки</t>
  </si>
  <si>
    <t xml:space="preserve"> Формы промежуточной аттестации</t>
  </si>
  <si>
    <t>экзамен</t>
  </si>
  <si>
    <t xml:space="preserve">зачёт </t>
  </si>
  <si>
    <t xml:space="preserve">Основы проповеди и обязанности имама/Женщина в исламе  </t>
  </si>
  <si>
    <t xml:space="preserve">Правила чтения Корана (таджвид) </t>
  </si>
  <si>
    <t>ОПД.02.01</t>
  </si>
  <si>
    <t>ОПД.02.02</t>
  </si>
  <si>
    <t>ОПД.02.03</t>
  </si>
  <si>
    <t>6 семестр</t>
  </si>
  <si>
    <t>7 семестр</t>
  </si>
  <si>
    <t>8 семестр</t>
  </si>
  <si>
    <t>IV курс</t>
  </si>
  <si>
    <t xml:space="preserve">Чтение и запоминание Корана </t>
  </si>
  <si>
    <t>Чтение Корана (тиляват)</t>
  </si>
  <si>
    <t>ОПД.07</t>
  </si>
  <si>
    <t>ОПД.09</t>
  </si>
  <si>
    <t>ОПД.03</t>
  </si>
  <si>
    <t>2 6</t>
  </si>
  <si>
    <t>5  8</t>
  </si>
  <si>
    <t>6   7</t>
  </si>
  <si>
    <t>5  6  7</t>
  </si>
  <si>
    <t>2 4 6  8</t>
  </si>
  <si>
    <t>7   8</t>
  </si>
  <si>
    <t>Запоминание зикров намаза и повседневных молитв (дуа)</t>
  </si>
  <si>
    <t>3 4 5</t>
  </si>
  <si>
    <t>1 3 5 7</t>
  </si>
  <si>
    <t>1 3 4 5</t>
  </si>
  <si>
    <t>1   3</t>
  </si>
  <si>
    <t>1   2</t>
  </si>
  <si>
    <t>6    2</t>
  </si>
  <si>
    <t>Психология и педагогика</t>
  </si>
  <si>
    <t>ОГС.00</t>
  </si>
  <si>
    <t>ОГС.01</t>
  </si>
  <si>
    <t>ОГС.02</t>
  </si>
  <si>
    <t>ОГС.03</t>
  </si>
  <si>
    <t>ОГС.Р.01</t>
  </si>
  <si>
    <t>ОГС.Р.02</t>
  </si>
  <si>
    <t>ОГС.Р.03</t>
  </si>
  <si>
    <t>ОГС.Р.В1</t>
  </si>
  <si>
    <t>Общие гуманитарные  и социальные дисциплины</t>
  </si>
  <si>
    <t xml:space="preserve">Общие профессиональные дисциплины  </t>
  </si>
  <si>
    <t>Вариативная часть цикла ОГС.Р</t>
  </si>
  <si>
    <t>Заучивание Корана (хифз)</t>
  </si>
  <si>
    <t>Толкование Корана (тафсир)</t>
  </si>
  <si>
    <t>Исламское право (муамалят)</t>
  </si>
  <si>
    <t xml:space="preserve">    ОПД.В.1.</t>
  </si>
  <si>
    <t>Основы научно-исследовательской  деятельности</t>
  </si>
  <si>
    <t>Итоговая аттестация</t>
  </si>
  <si>
    <t>Защита выпускной квалификационной работы</t>
  </si>
  <si>
    <t>часов в неделю</t>
  </si>
  <si>
    <t>Национально-региональный компонент (общие гуманитарные и социальные дисциплины)</t>
  </si>
  <si>
    <t>ОГС.Р.В.</t>
  </si>
  <si>
    <t>Междисциплинарный итоговый экзамен по исламским наукам  и методике их  преподавания</t>
  </si>
  <si>
    <t>курс. р.</t>
  </si>
  <si>
    <t>Число курсовых работ</t>
  </si>
  <si>
    <t>УТВЕРЖДАЮ ___________</t>
  </si>
  <si>
    <t>название ДОО</t>
  </si>
  <si>
    <t xml:space="preserve">Квалификация </t>
  </si>
  <si>
    <t>имам-хатыйб,</t>
  </si>
  <si>
    <t>УЧЕБНЫЙ ПЛАН</t>
  </si>
  <si>
    <t>Срок обучения</t>
  </si>
  <si>
    <t>Форма обучения</t>
  </si>
  <si>
    <t>очная</t>
  </si>
  <si>
    <t>на базе основного (полного) образования</t>
  </si>
  <si>
    <t>I График учебного процесса</t>
  </si>
  <si>
    <t>Курсы</t>
  </si>
  <si>
    <t>Сентябрь</t>
  </si>
  <si>
    <t>29 5</t>
  </si>
  <si>
    <t>Октябрь</t>
  </si>
  <si>
    <t>27 2</t>
  </si>
  <si>
    <t>Ноябрь</t>
  </si>
  <si>
    <t>Декабрь</t>
  </si>
  <si>
    <t>29 4</t>
  </si>
  <si>
    <t>Январь</t>
  </si>
  <si>
    <t>26 1</t>
  </si>
  <si>
    <t>Февраль</t>
  </si>
  <si>
    <t>23 1</t>
  </si>
  <si>
    <t>Март</t>
  </si>
  <si>
    <t>30 5</t>
  </si>
  <si>
    <t>Апрель</t>
  </si>
  <si>
    <t>27 3</t>
  </si>
  <si>
    <t>Май</t>
  </si>
  <si>
    <t>Июнь</t>
  </si>
  <si>
    <t>Июль</t>
  </si>
  <si>
    <t>Август</t>
  </si>
  <si>
    <t>Теор. обуч.</t>
  </si>
  <si>
    <t>Э</t>
  </si>
  <si>
    <t>П</t>
  </si>
  <si>
    <t>ИА</t>
  </si>
  <si>
    <t>К</t>
  </si>
  <si>
    <t>Всего</t>
  </si>
  <si>
    <t>1к</t>
  </si>
  <si>
    <t>2к</t>
  </si>
  <si>
    <t>3к</t>
  </si>
  <si>
    <t>Обозначения:</t>
  </si>
  <si>
    <t>теор. обучение</t>
  </si>
  <si>
    <t>экзамен.сессия</t>
  </si>
  <si>
    <t>практика</t>
  </si>
  <si>
    <t>итог.аттестация</t>
  </si>
  <si>
    <t>каникулы</t>
  </si>
  <si>
    <t>3 года 10 месяцев</t>
  </si>
  <si>
    <t>образовательный уровень: СПО ( начальный )</t>
  </si>
  <si>
    <t>4к</t>
  </si>
  <si>
    <t>о</t>
  </si>
  <si>
    <t>р</t>
  </si>
  <si>
    <t>производственная практика</t>
  </si>
  <si>
    <t xml:space="preserve">направление: Исламские науки и воспитание </t>
  </si>
  <si>
    <t xml:space="preserve"> преподаватель основ ислама</t>
  </si>
  <si>
    <t>2  нед (3 курс 6 семестр)</t>
  </si>
  <si>
    <t>2 нед (4 курс 8 семестр)</t>
  </si>
  <si>
    <t>2 нед (4 курс - 8 семестр)</t>
  </si>
  <si>
    <t>Методика преподавания исламских наук</t>
  </si>
  <si>
    <t xml:space="preserve">Обязательная часть циклов </t>
  </si>
  <si>
    <t xml:space="preserve">заочная </t>
  </si>
  <si>
    <t>И А</t>
  </si>
  <si>
    <t>ОГС.Р.00</t>
  </si>
  <si>
    <t>не проставлены виды отчетности на иностранный язык, поэтому не имеет смысл проверять и корректировать подвал</t>
  </si>
  <si>
    <t>заочная форма обучения</t>
  </si>
  <si>
    <t>Гражданская и этнокультурная идентичность мусульман России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</si>
</sst>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d/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00"/>
    <numFmt numFmtId="195" formatCode="0_ ;[Red]\-0\ "/>
    <numFmt numFmtId="196" formatCode="[$-FC19]d\ mmmm\ yyyy\ &quot;г.&quot;"/>
  </numFmts>
  <fonts count="88">
    <font>
      <sz val="10"/>
      <name val="Arial Cyr"/>
      <family val="0"/>
    </font>
    <font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yr"/>
      <family val="0"/>
    </font>
    <font>
      <sz val="12"/>
      <color indexed="55"/>
      <name val="Arial Cyr"/>
      <family val="2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Arial Cyr"/>
      <family val="2"/>
    </font>
    <font>
      <i/>
      <sz val="10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6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b/>
      <sz val="7"/>
      <name val="Arial Cyr"/>
      <family val="0"/>
    </font>
    <font>
      <i/>
      <sz val="6"/>
      <name val="Arial Cyr"/>
      <family val="0"/>
    </font>
    <font>
      <sz val="8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i/>
      <sz val="12"/>
      <color indexed="10"/>
      <name val="Arial Cyr"/>
      <family val="2"/>
    </font>
    <font>
      <i/>
      <sz val="12"/>
      <color indexed="55"/>
      <name val="Arial Cyr"/>
      <family val="2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10"/>
      <color indexed="55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i/>
      <sz val="12"/>
      <color rgb="FFFF0000"/>
      <name val="Arial Cyr"/>
      <family val="2"/>
    </font>
    <font>
      <sz val="12"/>
      <color theme="0" tint="-0.3499799966812134"/>
      <name val="Arial Cyr"/>
      <family val="2"/>
    </font>
    <font>
      <i/>
      <sz val="12"/>
      <color theme="0" tint="-0.3499799966812134"/>
      <name val="Arial Cyr"/>
      <family val="2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  <font>
      <sz val="10"/>
      <color theme="0" tint="-0.349979996681213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8" fillId="35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80" fontId="9" fillId="0" borderId="15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 textRotation="90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13" fillId="37" borderId="20" xfId="0" applyFont="1" applyFill="1" applyBorder="1" applyAlignment="1">
      <alignment horizontal="center" vertical="center" wrapText="1"/>
    </xf>
    <xf numFmtId="1" fontId="13" fillId="37" borderId="21" xfId="0" applyNumberFormat="1" applyFont="1" applyFill="1" applyBorder="1" applyAlignment="1">
      <alignment horizontal="center" vertical="center" wrapText="1"/>
    </xf>
    <xf numFmtId="1" fontId="13" fillId="37" borderId="20" xfId="0" applyNumberFormat="1" applyFont="1" applyFill="1" applyBorder="1" applyAlignment="1">
      <alignment horizontal="center" vertical="center" wrapText="1"/>
    </xf>
    <xf numFmtId="1" fontId="13" fillId="37" borderId="22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0" fontId="13" fillId="37" borderId="27" xfId="0" applyFont="1" applyFill="1" applyBorder="1" applyAlignment="1">
      <alignment horizontal="center" vertical="center"/>
    </xf>
    <xf numFmtId="0" fontId="13" fillId="37" borderId="28" xfId="0" applyFont="1" applyFill="1" applyBorder="1" applyAlignment="1">
      <alignment horizontal="center" vertical="center"/>
    </xf>
    <xf numFmtId="1" fontId="20" fillId="33" borderId="26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/>
    </xf>
    <xf numFmtId="0" fontId="82" fillId="36" borderId="0" xfId="0" applyFont="1" applyFill="1" applyBorder="1" applyAlignment="1">
      <alignment/>
    </xf>
    <xf numFmtId="1" fontId="8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9" fillId="0" borderId="29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1" fontId="13" fillId="37" borderId="28" xfId="0" applyNumberFormat="1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 wrapText="1"/>
    </xf>
    <xf numFmtId="0" fontId="17" fillId="37" borderId="32" xfId="0" applyFont="1" applyFill="1" applyBorder="1" applyAlignment="1">
      <alignment horizontal="center" vertical="center" wrapText="1"/>
    </xf>
    <xf numFmtId="0" fontId="18" fillId="37" borderId="33" xfId="0" applyFont="1" applyFill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33" borderId="35" xfId="0" applyFont="1" applyFill="1" applyBorder="1" applyAlignment="1">
      <alignment horizontal="left" vertical="center"/>
    </xf>
    <xf numFmtId="1" fontId="20" fillId="33" borderId="36" xfId="0" applyNumberFormat="1" applyFont="1" applyFill="1" applyBorder="1" applyAlignment="1">
      <alignment horizontal="center" vertical="center" wrapText="1"/>
    </xf>
    <xf numFmtId="180" fontId="5" fillId="37" borderId="37" xfId="0" applyNumberFormat="1" applyFont="1" applyFill="1" applyBorder="1" applyAlignment="1">
      <alignment horizontal="center" vertical="center" textRotation="90" wrapText="1"/>
    </xf>
    <xf numFmtId="0" fontId="11" fillId="37" borderId="3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11" fillId="37" borderId="4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left" vertical="center"/>
    </xf>
    <xf numFmtId="1" fontId="12" fillId="37" borderId="28" xfId="0" applyNumberFormat="1" applyFont="1" applyFill="1" applyBorder="1" applyAlignment="1">
      <alignment horizontal="center" vertical="center"/>
    </xf>
    <xf numFmtId="0" fontId="12" fillId="37" borderId="41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2" fillId="37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9" fillId="37" borderId="40" xfId="0" applyFont="1" applyFill="1" applyBorder="1" applyAlignment="1">
      <alignment horizontal="center" vertical="center"/>
    </xf>
    <xf numFmtId="0" fontId="13" fillId="37" borderId="44" xfId="0" applyFont="1" applyFill="1" applyBorder="1" applyAlignment="1">
      <alignment horizontal="center" vertical="center"/>
    </xf>
    <xf numFmtId="1" fontId="9" fillId="37" borderId="28" xfId="0" applyNumberFormat="1" applyFont="1" applyFill="1" applyBorder="1" applyAlignment="1">
      <alignment horizontal="center" vertical="center"/>
    </xf>
    <xf numFmtId="1" fontId="9" fillId="37" borderId="27" xfId="0" applyNumberFormat="1" applyFont="1" applyFill="1" applyBorder="1" applyAlignment="1">
      <alignment horizontal="center" vertical="center"/>
    </xf>
    <xf numFmtId="1" fontId="9" fillId="37" borderId="44" xfId="0" applyNumberFormat="1" applyFont="1" applyFill="1" applyBorder="1" applyAlignment="1">
      <alignment horizontal="center" vertical="center"/>
    </xf>
    <xf numFmtId="1" fontId="9" fillId="37" borderId="41" xfId="0" applyNumberFormat="1" applyFont="1" applyFill="1" applyBorder="1" applyAlignment="1">
      <alignment horizontal="center" vertical="center"/>
    </xf>
    <xf numFmtId="0" fontId="20" fillId="38" borderId="47" xfId="0" applyFont="1" applyFill="1" applyBorder="1" applyAlignment="1">
      <alignment horizontal="center" vertical="center" textRotation="90" wrapText="1"/>
    </xf>
    <xf numFmtId="0" fontId="19" fillId="33" borderId="31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left" vertical="center" wrapText="1"/>
    </xf>
    <xf numFmtId="0" fontId="13" fillId="37" borderId="33" xfId="0" applyFont="1" applyFill="1" applyBorder="1" applyAlignment="1">
      <alignment horizontal="left" vertical="center" wrapText="1"/>
    </xf>
    <xf numFmtId="0" fontId="13" fillId="37" borderId="42" xfId="0" applyFont="1" applyFill="1" applyBorder="1" applyAlignment="1">
      <alignment horizontal="left" vertical="center" wrapText="1"/>
    </xf>
    <xf numFmtId="0" fontId="13" fillId="39" borderId="42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4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1" fontId="20" fillId="36" borderId="26" xfId="0" applyNumberFormat="1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50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1" fontId="85" fillId="0" borderId="16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/>
    </xf>
    <xf numFmtId="0" fontId="23" fillId="0" borderId="34" xfId="0" applyFont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9" fillId="33" borderId="46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left" vertical="center" wrapText="1"/>
    </xf>
    <xf numFmtId="0" fontId="13" fillId="37" borderId="21" xfId="0" applyFont="1" applyFill="1" applyBorder="1" applyAlignment="1">
      <alignment horizontal="left" vertical="center" wrapText="1"/>
    </xf>
    <xf numFmtId="1" fontId="9" fillId="36" borderId="12" xfId="0" applyNumberFormat="1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/>
    </xf>
    <xf numFmtId="1" fontId="9" fillId="0" borderId="45" xfId="0" applyNumberFormat="1" applyFont="1" applyFill="1" applyBorder="1" applyAlignment="1">
      <alignment horizontal="center" vertical="center"/>
    </xf>
    <xf numFmtId="1" fontId="9" fillId="0" borderId="51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" fontId="85" fillId="0" borderId="12" xfId="0" applyNumberFormat="1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180" fontId="9" fillId="0" borderId="23" xfId="0" applyNumberFormat="1" applyFont="1" applyFill="1" applyBorder="1" applyAlignment="1">
      <alignment horizontal="center" vertical="center"/>
    </xf>
    <xf numFmtId="0" fontId="10" fillId="36" borderId="52" xfId="0" applyFont="1" applyFill="1" applyBorder="1" applyAlignment="1">
      <alignment horizontal="left" vertical="center" wrapText="1"/>
    </xf>
    <xf numFmtId="0" fontId="10" fillId="36" borderId="35" xfId="0" applyFont="1" applyFill="1" applyBorder="1" applyAlignment="1">
      <alignment horizontal="left" vertical="center" wrapText="1"/>
    </xf>
    <xf numFmtId="0" fontId="24" fillId="36" borderId="48" xfId="0" applyFont="1" applyFill="1" applyBorder="1" applyAlignment="1">
      <alignment horizontal="left" vertical="center" wrapText="1"/>
    </xf>
    <xf numFmtId="0" fontId="22" fillId="36" borderId="48" xfId="0" applyFont="1" applyFill="1" applyBorder="1" applyAlignment="1">
      <alignment horizontal="left" vertical="center" wrapText="1"/>
    </xf>
    <xf numFmtId="0" fontId="10" fillId="36" borderId="48" xfId="0" applyFont="1" applyFill="1" applyBorder="1" applyAlignment="1">
      <alignment horizontal="left" vertical="center" wrapText="1"/>
    </xf>
    <xf numFmtId="0" fontId="10" fillId="36" borderId="31" xfId="0" applyFont="1" applyFill="1" applyBorder="1" applyAlignment="1">
      <alignment horizontal="left" vertical="center" wrapText="1"/>
    </xf>
    <xf numFmtId="0" fontId="9" fillId="36" borderId="35" xfId="0" applyFont="1" applyFill="1" applyBorder="1" applyAlignment="1">
      <alignment horizontal="left" vertical="center" wrapText="1"/>
    </xf>
    <xf numFmtId="0" fontId="9" fillId="36" borderId="48" xfId="0" applyFont="1" applyFill="1" applyBorder="1" applyAlignment="1">
      <alignment horizontal="left" vertical="center" wrapText="1"/>
    </xf>
    <xf numFmtId="0" fontId="9" fillId="36" borderId="52" xfId="0" applyFont="1" applyFill="1" applyBorder="1" applyAlignment="1">
      <alignment/>
    </xf>
    <xf numFmtId="0" fontId="18" fillId="37" borderId="42" xfId="0" applyFont="1" applyFill="1" applyBorder="1" applyAlignment="1">
      <alignment horizontal="left" vertical="center"/>
    </xf>
    <xf numFmtId="0" fontId="13" fillId="37" borderId="42" xfId="0" applyFont="1" applyFill="1" applyBorder="1" applyAlignment="1">
      <alignment horizontal="left" vertical="center" wrapText="1"/>
    </xf>
    <xf numFmtId="0" fontId="20" fillId="38" borderId="13" xfId="0" applyFont="1" applyFill="1" applyBorder="1" applyAlignment="1">
      <alignment horizontal="center" vertical="center" textRotation="90" wrapText="1"/>
    </xf>
    <xf numFmtId="180" fontId="9" fillId="36" borderId="12" xfId="0" applyNumberFormat="1" applyFont="1" applyFill="1" applyBorder="1" applyAlignment="1">
      <alignment horizontal="center" vertical="center"/>
    </xf>
    <xf numFmtId="1" fontId="9" fillId="36" borderId="24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0" fontId="13" fillId="37" borderId="53" xfId="0" applyFont="1" applyFill="1" applyBorder="1" applyAlignment="1">
      <alignment horizontal="center" vertical="center"/>
    </xf>
    <xf numFmtId="0" fontId="86" fillId="36" borderId="35" xfId="0" applyFont="1" applyFill="1" applyBorder="1" applyAlignment="1">
      <alignment horizontal="left" vertical="center" wrapText="1"/>
    </xf>
    <xf numFmtId="0" fontId="10" fillId="36" borderId="4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9" fillId="38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8" fillId="37" borderId="54" xfId="0" applyFont="1" applyFill="1" applyBorder="1" applyAlignment="1">
      <alignment horizontal="left" vertical="center"/>
    </xf>
    <xf numFmtId="0" fontId="13" fillId="37" borderId="55" xfId="0" applyFont="1" applyFill="1" applyBorder="1" applyAlignment="1">
      <alignment horizontal="center" vertical="center"/>
    </xf>
    <xf numFmtId="1" fontId="13" fillId="37" borderId="56" xfId="0" applyNumberFormat="1" applyFont="1" applyFill="1" applyBorder="1" applyAlignment="1">
      <alignment horizontal="center" vertical="center"/>
    </xf>
    <xf numFmtId="0" fontId="13" fillId="37" borderId="57" xfId="0" applyFont="1" applyFill="1" applyBorder="1" applyAlignment="1">
      <alignment horizontal="center" vertical="center"/>
    </xf>
    <xf numFmtId="0" fontId="13" fillId="37" borderId="58" xfId="0" applyFont="1" applyFill="1" applyBorder="1" applyAlignment="1">
      <alignment horizontal="center" vertical="center"/>
    </xf>
    <xf numFmtId="0" fontId="15" fillId="37" borderId="59" xfId="0" applyFont="1" applyFill="1" applyBorder="1" applyAlignment="1">
      <alignment horizontal="left" vertical="center"/>
    </xf>
    <xf numFmtId="0" fontId="11" fillId="37" borderId="60" xfId="0" applyFont="1" applyFill="1" applyBorder="1" applyAlignment="1">
      <alignment horizontal="center" vertical="center"/>
    </xf>
    <xf numFmtId="1" fontId="13" fillId="37" borderId="6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5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49" fontId="33" fillId="40" borderId="14" xfId="0" applyNumberFormat="1" applyFont="1" applyFill="1" applyBorder="1" applyAlignment="1">
      <alignment horizontal="center" vertical="center"/>
    </xf>
    <xf numFmtId="0" fontId="35" fillId="40" borderId="10" xfId="0" applyFont="1" applyFill="1" applyBorder="1" applyAlignment="1">
      <alignment horizontal="center" vertical="center"/>
    </xf>
    <xf numFmtId="0" fontId="33" fillId="40" borderId="43" xfId="0" applyFont="1" applyFill="1" applyBorder="1" applyAlignment="1">
      <alignment horizontal="center" vertical="center" wrapText="1"/>
    </xf>
    <xf numFmtId="0" fontId="33" fillId="40" borderId="1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3" fillId="0" borderId="34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6" fillId="34" borderId="0" xfId="0" applyFont="1" applyFill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12" fillId="38" borderId="0" xfId="0" applyFont="1" applyFill="1" applyAlignment="1">
      <alignment/>
    </xf>
    <xf numFmtId="0" fontId="31" fillId="38" borderId="0" xfId="0" applyFont="1" applyFill="1" applyAlignment="1">
      <alignment/>
    </xf>
    <xf numFmtId="0" fontId="19" fillId="38" borderId="0" xfId="0" applyFont="1" applyFill="1" applyAlignment="1">
      <alignment/>
    </xf>
    <xf numFmtId="1" fontId="13" fillId="37" borderId="63" xfId="0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80" fontId="9" fillId="0" borderId="34" xfId="0" applyNumberFormat="1" applyFont="1" applyBorder="1" applyAlignment="1">
      <alignment horizontal="center" vertical="center"/>
    </xf>
    <xf numFmtId="180" fontId="9" fillId="0" borderId="30" xfId="0" applyNumberFormat="1" applyFont="1" applyBorder="1" applyAlignment="1">
      <alignment horizontal="center" vertical="center"/>
    </xf>
    <xf numFmtId="180" fontId="9" fillId="0" borderId="13" xfId="0" applyNumberFormat="1" applyFont="1" applyBorder="1" applyAlignment="1">
      <alignment horizontal="center" vertical="center"/>
    </xf>
    <xf numFmtId="0" fontId="9" fillId="36" borderId="34" xfId="0" applyFont="1" applyFill="1" applyBorder="1" applyAlignment="1">
      <alignment horizontal="center" vertical="center"/>
    </xf>
    <xf numFmtId="1" fontId="13" fillId="37" borderId="64" xfId="0" applyNumberFormat="1" applyFont="1" applyFill="1" applyBorder="1" applyAlignment="1">
      <alignment horizontal="center" vertical="center"/>
    </xf>
    <xf numFmtId="0" fontId="13" fillId="37" borderId="65" xfId="0" applyFont="1" applyFill="1" applyBorder="1" applyAlignment="1">
      <alignment horizontal="left" vertical="center" wrapText="1"/>
    </xf>
    <xf numFmtId="0" fontId="10" fillId="36" borderId="66" xfId="0" applyFont="1" applyFill="1" applyBorder="1" applyAlignment="1">
      <alignment horizontal="left" vertical="center" wrapText="1"/>
    </xf>
    <xf numFmtId="0" fontId="16" fillId="37" borderId="63" xfId="0" applyFont="1" applyFill="1" applyBorder="1" applyAlignment="1">
      <alignment horizontal="left" wrapText="1"/>
    </xf>
    <xf numFmtId="0" fontId="9" fillId="38" borderId="34" xfId="0" applyFont="1" applyFill="1" applyBorder="1" applyAlignment="1">
      <alignment horizontal="center" vertical="center"/>
    </xf>
    <xf numFmtId="0" fontId="1" fillId="38" borderId="0" xfId="0" applyFont="1" applyFill="1" applyAlignment="1">
      <alignment/>
    </xf>
    <xf numFmtId="0" fontId="9" fillId="36" borderId="0" xfId="0" applyFont="1" applyFill="1" applyAlignment="1">
      <alignment/>
    </xf>
    <xf numFmtId="0" fontId="10" fillId="38" borderId="0" xfId="0" applyFont="1" applyFill="1" applyAlignment="1">
      <alignment horizontal="left" vertical="center" wrapText="1"/>
    </xf>
    <xf numFmtId="0" fontId="10" fillId="38" borderId="0" xfId="0" applyFont="1" applyFill="1" applyAlignment="1">
      <alignment horizontal="left" vertical="center" wrapText="1"/>
    </xf>
    <xf numFmtId="0" fontId="10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38" fillId="38" borderId="0" xfId="0" applyFont="1" applyFill="1" applyAlignment="1">
      <alignment/>
    </xf>
    <xf numFmtId="0" fontId="38" fillId="36" borderId="0" xfId="0" applyFont="1" applyFill="1" applyAlignment="1">
      <alignment/>
    </xf>
    <xf numFmtId="1" fontId="9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9" fillId="0" borderId="61" xfId="0" applyNumberFormat="1" applyFont="1" applyBorder="1" applyAlignment="1">
      <alignment horizontal="center" vertical="center"/>
    </xf>
    <xf numFmtId="0" fontId="83" fillId="33" borderId="0" xfId="0" applyFont="1" applyFill="1" applyBorder="1" applyAlignment="1">
      <alignment horizontal="centerContinuous"/>
    </xf>
    <xf numFmtId="0" fontId="83" fillId="33" borderId="0" xfId="0" applyFont="1" applyFill="1" applyBorder="1" applyAlignment="1">
      <alignment/>
    </xf>
    <xf numFmtId="0" fontId="87" fillId="33" borderId="0" xfId="0" applyFont="1" applyFill="1" applyBorder="1" applyAlignment="1">
      <alignment horizontal="center" vertical="center" wrapText="1"/>
    </xf>
    <xf numFmtId="0" fontId="84" fillId="36" borderId="0" xfId="0" applyFont="1" applyFill="1" applyBorder="1" applyAlignment="1">
      <alignment/>
    </xf>
    <xf numFmtId="1" fontId="83" fillId="0" borderId="0" xfId="0" applyNumberFormat="1" applyFont="1" applyFill="1" applyBorder="1" applyAlignment="1">
      <alignment/>
    </xf>
    <xf numFmtId="0" fontId="33" fillId="36" borderId="1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37" borderId="5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6" fillId="37" borderId="60" xfId="0" applyFont="1" applyFill="1" applyBorder="1" applyAlignment="1">
      <alignment horizontal="center" vertical="center" wrapText="1"/>
    </xf>
    <xf numFmtId="0" fontId="5" fillId="41" borderId="35" xfId="0" applyFont="1" applyFill="1" applyBorder="1" applyAlignment="1">
      <alignment horizontal="left" vertical="center"/>
    </xf>
    <xf numFmtId="0" fontId="10" fillId="41" borderId="67" xfId="0" applyFont="1" applyFill="1" applyBorder="1" applyAlignment="1">
      <alignment horizontal="left" vertical="center" wrapText="1"/>
    </xf>
    <xf numFmtId="0" fontId="9" fillId="41" borderId="19" xfId="0" applyFont="1" applyFill="1" applyBorder="1" applyAlignment="1">
      <alignment horizontal="center" vertical="center"/>
    </xf>
    <xf numFmtId="0" fontId="9" fillId="41" borderId="37" xfId="0" applyFont="1" applyFill="1" applyBorder="1" applyAlignment="1">
      <alignment horizontal="center" vertical="center"/>
    </xf>
    <xf numFmtId="0" fontId="9" fillId="41" borderId="17" xfId="0" applyFont="1" applyFill="1" applyBorder="1" applyAlignment="1">
      <alignment horizontal="center" vertical="center"/>
    </xf>
    <xf numFmtId="0" fontId="9" fillId="41" borderId="18" xfId="0" applyFont="1" applyFill="1" applyBorder="1" applyAlignment="1">
      <alignment horizontal="center" vertical="center"/>
    </xf>
    <xf numFmtId="0" fontId="9" fillId="41" borderId="35" xfId="0" applyFont="1" applyFill="1" applyBorder="1" applyAlignment="1">
      <alignment horizontal="center" vertical="center"/>
    </xf>
    <xf numFmtId="0" fontId="9" fillId="41" borderId="68" xfId="0" applyFont="1" applyFill="1" applyBorder="1" applyAlignment="1">
      <alignment horizontal="center" vertical="center"/>
    </xf>
    <xf numFmtId="0" fontId="5" fillId="41" borderId="48" xfId="0" applyFont="1" applyFill="1" applyBorder="1" applyAlignment="1">
      <alignment horizontal="left" vertical="center"/>
    </xf>
    <xf numFmtId="0" fontId="10" fillId="41" borderId="66" xfId="0" applyFont="1" applyFill="1" applyBorder="1" applyAlignment="1">
      <alignment horizontal="left" vertical="center" wrapText="1"/>
    </xf>
    <xf numFmtId="0" fontId="10" fillId="41" borderId="48" xfId="0" applyFont="1" applyFill="1" applyBorder="1" applyAlignment="1">
      <alignment horizontal="left" vertical="center" wrapText="1"/>
    </xf>
    <xf numFmtId="0" fontId="9" fillId="41" borderId="10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/>
    </xf>
    <xf numFmtId="0" fontId="9" fillId="41" borderId="48" xfId="0" applyFont="1" applyFill="1" applyBorder="1" applyAlignment="1">
      <alignment horizontal="center" vertical="center"/>
    </xf>
    <xf numFmtId="0" fontId="9" fillId="41" borderId="69" xfId="0" applyFont="1" applyFill="1" applyBorder="1" applyAlignment="1">
      <alignment horizontal="center" vertical="center"/>
    </xf>
    <xf numFmtId="0" fontId="5" fillId="41" borderId="52" xfId="0" applyFont="1" applyFill="1" applyBorder="1" applyAlignment="1">
      <alignment horizontal="left" vertical="center"/>
    </xf>
    <xf numFmtId="0" fontId="10" fillId="41" borderId="70" xfId="0" applyFont="1" applyFill="1" applyBorder="1" applyAlignment="1">
      <alignment horizontal="left" vertical="center" wrapText="1"/>
    </xf>
    <xf numFmtId="0" fontId="10" fillId="41" borderId="52" xfId="0" applyFont="1" applyFill="1" applyBorder="1" applyAlignment="1">
      <alignment horizontal="left" vertical="center" wrapText="1"/>
    </xf>
    <xf numFmtId="0" fontId="9" fillId="41" borderId="50" xfId="0" applyFont="1" applyFill="1" applyBorder="1" applyAlignment="1">
      <alignment horizontal="center" vertical="center"/>
    </xf>
    <xf numFmtId="0" fontId="9" fillId="41" borderId="23" xfId="0" applyFont="1" applyFill="1" applyBorder="1" applyAlignment="1">
      <alignment horizontal="center" vertical="center"/>
    </xf>
    <xf numFmtId="0" fontId="9" fillId="41" borderId="52" xfId="0" applyFont="1" applyFill="1" applyBorder="1" applyAlignment="1">
      <alignment horizontal="center" vertical="center"/>
    </xf>
    <xf numFmtId="0" fontId="9" fillId="41" borderId="71" xfId="0" applyFont="1" applyFill="1" applyBorder="1" applyAlignment="1">
      <alignment horizontal="center" vertical="center"/>
    </xf>
    <xf numFmtId="0" fontId="9" fillId="41" borderId="72" xfId="0" applyFont="1" applyFill="1" applyBorder="1" applyAlignment="1">
      <alignment horizontal="center" vertical="center"/>
    </xf>
    <xf numFmtId="0" fontId="5" fillId="41" borderId="33" xfId="0" applyFont="1" applyFill="1" applyBorder="1" applyAlignment="1">
      <alignment horizontal="center" vertical="center"/>
    </xf>
    <xf numFmtId="0" fontId="10" fillId="41" borderId="73" xfId="0" applyFont="1" applyFill="1" applyBorder="1" applyAlignment="1">
      <alignment horizontal="left" vertical="center" wrapText="1"/>
    </xf>
    <xf numFmtId="0" fontId="10" fillId="41" borderId="33" xfId="0" applyFont="1" applyFill="1" applyBorder="1" applyAlignment="1">
      <alignment horizontal="left" vertical="center" wrapText="1"/>
    </xf>
    <xf numFmtId="0" fontId="9" fillId="41" borderId="21" xfId="0" applyFont="1" applyFill="1" applyBorder="1" applyAlignment="1">
      <alignment horizontal="center" vertical="center"/>
    </xf>
    <xf numFmtId="0" fontId="9" fillId="41" borderId="20" xfId="0" applyFont="1" applyFill="1" applyBorder="1" applyAlignment="1">
      <alignment horizontal="center" vertical="center"/>
    </xf>
    <xf numFmtId="0" fontId="9" fillId="41" borderId="33" xfId="0" applyFont="1" applyFill="1" applyBorder="1" applyAlignment="1">
      <alignment horizontal="center" vertical="center"/>
    </xf>
    <xf numFmtId="0" fontId="9" fillId="41" borderId="74" xfId="0" applyFont="1" applyFill="1" applyBorder="1" applyAlignment="1">
      <alignment horizontal="center" vertical="center"/>
    </xf>
    <xf numFmtId="0" fontId="9" fillId="41" borderId="75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19" fillId="0" borderId="4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180" fontId="9" fillId="0" borderId="51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/>
    </xf>
    <xf numFmtId="180" fontId="9" fillId="0" borderId="34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top" wrapText="1"/>
    </xf>
    <xf numFmtId="0" fontId="9" fillId="0" borderId="3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1" fontId="9" fillId="0" borderId="14" xfId="0" applyNumberFormat="1" applyFont="1" applyBorder="1" applyAlignment="1">
      <alignment horizontal="center" vertical="top" wrapText="1"/>
    </xf>
    <xf numFmtId="1" fontId="9" fillId="0" borderId="14" xfId="0" applyNumberFormat="1" applyFont="1" applyFill="1" applyBorder="1" applyAlignment="1">
      <alignment horizontal="center" vertical="top" wrapText="1"/>
    </xf>
    <xf numFmtId="0" fontId="9" fillId="36" borderId="45" xfId="0" applyFont="1" applyFill="1" applyBorder="1" applyAlignment="1">
      <alignment horizontal="center" vertical="top" wrapText="1"/>
    </xf>
    <xf numFmtId="1" fontId="9" fillId="0" borderId="47" xfId="0" applyNumberFormat="1" applyFont="1" applyFill="1" applyBorder="1" applyAlignment="1">
      <alignment horizontal="center" vertical="top" wrapText="1"/>
    </xf>
    <xf numFmtId="1" fontId="9" fillId="0" borderId="49" xfId="0" applyNumberFormat="1" applyFont="1" applyFill="1" applyBorder="1" applyAlignment="1">
      <alignment horizontal="center" vertical="top" wrapText="1"/>
    </xf>
    <xf numFmtId="1" fontId="9" fillId="0" borderId="36" xfId="0" applyNumberFormat="1" applyFont="1" applyFill="1" applyBorder="1" applyAlignment="1">
      <alignment horizontal="center" vertical="top" wrapText="1"/>
    </xf>
    <xf numFmtId="1" fontId="9" fillId="0" borderId="45" xfId="0" applyNumberFormat="1" applyFont="1" applyFill="1" applyBorder="1" applyAlignment="1">
      <alignment horizontal="center" vertical="top" wrapText="1"/>
    </xf>
    <xf numFmtId="1" fontId="9" fillId="0" borderId="29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180" fontId="9" fillId="36" borderId="49" xfId="0" applyNumberFormat="1" applyFont="1" applyFill="1" applyBorder="1" applyAlignment="1">
      <alignment horizontal="center" vertical="top" wrapText="1"/>
    </xf>
    <xf numFmtId="1" fontId="9" fillId="36" borderId="29" xfId="0" applyNumberFormat="1" applyFont="1" applyFill="1" applyBorder="1" applyAlignment="1">
      <alignment horizontal="center" vertical="top" wrapText="1"/>
    </xf>
    <xf numFmtId="180" fontId="9" fillId="0" borderId="45" xfId="0" applyNumberFormat="1" applyFont="1" applyFill="1" applyBorder="1" applyAlignment="1">
      <alignment horizontal="center" vertical="top" wrapText="1"/>
    </xf>
    <xf numFmtId="1" fontId="9" fillId="36" borderId="47" xfId="0" applyNumberFormat="1" applyFont="1" applyFill="1" applyBorder="1" applyAlignment="1">
      <alignment horizontal="center" vertical="top" wrapText="1"/>
    </xf>
    <xf numFmtId="0" fontId="33" fillId="0" borderId="50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3" fillId="0" borderId="50" xfId="0" applyNumberFormat="1" applyFont="1" applyBorder="1" applyAlignment="1">
      <alignment horizontal="center" vertical="center" textRotation="90"/>
    </xf>
    <xf numFmtId="49" fontId="33" fillId="0" borderId="46" xfId="0" applyNumberFormat="1" applyFont="1" applyBorder="1" applyAlignment="1">
      <alignment horizontal="center" vertical="center" textRotation="90"/>
    </xf>
    <xf numFmtId="49" fontId="33" fillId="0" borderId="14" xfId="0" applyNumberFormat="1" applyFont="1" applyBorder="1" applyAlignment="1">
      <alignment horizontal="center" vertical="center" textRotation="90"/>
    </xf>
    <xf numFmtId="0" fontId="34" fillId="0" borderId="34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left"/>
    </xf>
    <xf numFmtId="0" fontId="21" fillId="33" borderId="72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77" xfId="0" applyFont="1" applyFill="1" applyBorder="1" applyAlignment="1">
      <alignment horizontal="center" vertical="center" wrapText="1"/>
    </xf>
    <xf numFmtId="0" fontId="21" fillId="33" borderId="75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78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textRotation="90" wrapText="1"/>
    </xf>
    <xf numFmtId="0" fontId="20" fillId="33" borderId="31" xfId="0" applyFont="1" applyFill="1" applyBorder="1" applyAlignment="1">
      <alignment horizontal="center" vertical="center" textRotation="90" wrapText="1"/>
    </xf>
    <xf numFmtId="0" fontId="20" fillId="33" borderId="59" xfId="0" applyFont="1" applyFill="1" applyBorder="1" applyAlignment="1">
      <alignment horizontal="center" vertical="center" textRotation="90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79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6" borderId="76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80" xfId="0" applyFont="1" applyFill="1" applyBorder="1" applyAlignment="1">
      <alignment horizontal="center" vertical="center" wrapText="1"/>
    </xf>
    <xf numFmtId="0" fontId="0" fillId="0" borderId="80" xfId="0" applyBorder="1" applyAlignment="1">
      <alignment/>
    </xf>
    <xf numFmtId="0" fontId="21" fillId="33" borderId="3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textRotation="90" wrapText="1"/>
    </xf>
    <xf numFmtId="0" fontId="20" fillId="36" borderId="38" xfId="0" applyFont="1" applyFill="1" applyBorder="1" applyAlignment="1">
      <alignment horizontal="center" vertical="center" textRotation="90" wrapText="1"/>
    </xf>
    <xf numFmtId="0" fontId="20" fillId="33" borderId="10" xfId="0" applyFont="1" applyFill="1" applyBorder="1" applyAlignment="1">
      <alignment horizontal="center" vertical="center" textRotation="90" wrapText="1"/>
    </xf>
    <xf numFmtId="0" fontId="20" fillId="33" borderId="21" xfId="0" applyFont="1" applyFill="1" applyBorder="1" applyAlignment="1">
      <alignment horizontal="center" vertical="center" textRotation="90" wrapText="1"/>
    </xf>
    <xf numFmtId="0" fontId="20" fillId="33" borderId="72" xfId="0" applyFont="1" applyFill="1" applyBorder="1" applyAlignment="1">
      <alignment horizontal="center" vertical="center" wrapText="1"/>
    </xf>
    <xf numFmtId="0" fontId="20" fillId="33" borderId="6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36" borderId="6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H25"/>
  <sheetViews>
    <sheetView view="pageBreakPreview" zoomScale="110" zoomScaleSheetLayoutView="110" zoomScalePageLayoutView="0" workbookViewId="0" topLeftCell="A1">
      <selection activeCell="AM24" sqref="AM24"/>
    </sheetView>
  </sheetViews>
  <sheetFormatPr defaultColWidth="9.00390625" defaultRowHeight="12.75"/>
  <cols>
    <col min="1" max="1" width="2.75390625" style="0" customWidth="1"/>
    <col min="2" max="5" width="2.25390625" style="0" customWidth="1"/>
    <col min="6" max="6" width="2.125" style="0" customWidth="1"/>
    <col min="7" max="7" width="2.375" style="0" customWidth="1"/>
    <col min="8" max="8" width="2.25390625" style="0" customWidth="1"/>
    <col min="9" max="9" width="2.375" style="0" customWidth="1"/>
    <col min="10" max="13" width="2.25390625" style="0" customWidth="1"/>
    <col min="14" max="14" width="2.75390625" style="0" customWidth="1"/>
    <col min="15" max="18" width="2.25390625" style="0" customWidth="1"/>
    <col min="19" max="19" width="2.375" style="0" customWidth="1"/>
    <col min="20" max="20" width="2.75390625" style="0" customWidth="1"/>
    <col min="21" max="22" width="2.25390625" style="0" customWidth="1"/>
    <col min="23" max="23" width="2.375" style="0" customWidth="1"/>
    <col min="24" max="25" width="2.25390625" style="0" customWidth="1"/>
    <col min="26" max="26" width="2.625" style="0" customWidth="1"/>
    <col min="27" max="27" width="2.25390625" style="0" customWidth="1"/>
    <col min="28" max="30" width="2.375" style="0" customWidth="1"/>
    <col min="31" max="31" width="2.25390625" style="0" customWidth="1"/>
    <col min="32" max="32" width="2.375" style="0" customWidth="1"/>
    <col min="33" max="34" width="2.25390625" style="0" customWidth="1"/>
    <col min="35" max="35" width="2.375" style="0" customWidth="1"/>
    <col min="36" max="36" width="2.625" style="0" customWidth="1"/>
    <col min="37" max="38" width="2.375" style="0" customWidth="1"/>
    <col min="39" max="39" width="2.25390625" style="0" customWidth="1"/>
    <col min="40" max="41" width="2.375" style="0" customWidth="1"/>
    <col min="42" max="42" width="2.25390625" style="0" customWidth="1"/>
    <col min="43" max="43" width="2.375" style="0" customWidth="1"/>
    <col min="44" max="45" width="2.25390625" style="0" customWidth="1"/>
    <col min="46" max="47" width="2.375" style="0" customWidth="1"/>
    <col min="48" max="48" width="2.875" style="0" customWidth="1"/>
    <col min="49" max="50" width="2.25390625" style="0" customWidth="1"/>
    <col min="51" max="51" width="2.75390625" style="0" customWidth="1"/>
    <col min="52" max="52" width="2.375" style="0" customWidth="1"/>
    <col min="53" max="53" width="2.75390625" style="0" customWidth="1"/>
    <col min="54" max="54" width="3.75390625" style="0" customWidth="1"/>
    <col min="55" max="55" width="0.37109375" style="0" hidden="1" customWidth="1"/>
    <col min="56" max="57" width="2.75390625" style="0" customWidth="1"/>
    <col min="58" max="58" width="2.875" style="0" customWidth="1"/>
    <col min="59" max="59" width="3.00390625" style="0" customWidth="1"/>
    <col min="60" max="60" width="5.25390625" style="0" customWidth="1"/>
  </cols>
  <sheetData>
    <row r="3" spans="3:21" ht="15">
      <c r="C3" s="168" t="s">
        <v>102</v>
      </c>
      <c r="D3" s="169"/>
      <c r="E3" s="169"/>
      <c r="F3" s="169"/>
      <c r="G3" s="169"/>
      <c r="H3" s="169"/>
      <c r="I3" s="169"/>
      <c r="J3" s="169"/>
      <c r="K3" s="169"/>
      <c r="R3" s="171"/>
      <c r="U3" s="171" t="s">
        <v>103</v>
      </c>
    </row>
    <row r="4" spans="1:54" ht="12.75">
      <c r="A4" s="170"/>
      <c r="B4" s="169"/>
      <c r="C4" s="169"/>
      <c r="D4" s="169"/>
      <c r="E4" s="169"/>
      <c r="F4" s="169"/>
      <c r="G4" s="169"/>
      <c r="H4" s="169"/>
      <c r="I4" s="169"/>
      <c r="AV4" s="173" t="s">
        <v>104</v>
      </c>
      <c r="BB4" t="s">
        <v>105</v>
      </c>
    </row>
    <row r="5" spans="1:55" ht="12.75">
      <c r="A5" s="172"/>
      <c r="B5" s="169"/>
      <c r="D5" s="169"/>
      <c r="E5" s="169"/>
      <c r="F5" s="169"/>
      <c r="G5" s="169"/>
      <c r="H5" s="169"/>
      <c r="I5" s="169"/>
      <c r="AN5" s="174"/>
      <c r="AO5" s="174"/>
      <c r="AP5" s="174"/>
      <c r="AQ5" s="174"/>
      <c r="AR5" s="174"/>
      <c r="AU5" s="175"/>
      <c r="AV5" t="s">
        <v>154</v>
      </c>
      <c r="BB5" s="175"/>
      <c r="BC5" s="175"/>
    </row>
    <row r="6" spans="21:54" ht="18">
      <c r="U6" s="177" t="s">
        <v>106</v>
      </c>
      <c r="AN6" s="174"/>
      <c r="AO6" s="174"/>
      <c r="AP6" s="174"/>
      <c r="AQ6" s="174"/>
      <c r="AU6" s="175"/>
      <c r="AV6" s="174" t="s">
        <v>107</v>
      </c>
      <c r="BB6" s="175" t="s">
        <v>147</v>
      </c>
    </row>
    <row r="7" spans="1:56" ht="15.75" customHeight="1">
      <c r="A7" s="4"/>
      <c r="O7" s="204" t="s">
        <v>153</v>
      </c>
      <c r="AU7" s="175"/>
      <c r="AV7" s="174" t="s">
        <v>108</v>
      </c>
      <c r="BC7" s="176" t="s">
        <v>109</v>
      </c>
      <c r="BD7" t="s">
        <v>160</v>
      </c>
    </row>
    <row r="8" spans="1:48" ht="15.75">
      <c r="A8" s="4"/>
      <c r="T8" s="203"/>
      <c r="U8" s="203"/>
      <c r="V8" s="203"/>
      <c r="W8" s="203"/>
      <c r="X8" s="205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V8" s="4" t="s">
        <v>110</v>
      </c>
    </row>
    <row r="9" spans="20:58" ht="15.75">
      <c r="T9" s="203"/>
      <c r="U9" s="206" t="s">
        <v>148</v>
      </c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3"/>
      <c r="AP9" s="203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</row>
    <row r="10" spans="20:60" ht="12.75"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178"/>
      <c r="BH10" s="178"/>
    </row>
    <row r="11" spans="23:60" ht="15">
      <c r="W11" s="336" t="s">
        <v>111</v>
      </c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X11" s="179"/>
      <c r="AY11" s="179"/>
      <c r="AZ11" s="179"/>
      <c r="BA11" s="179"/>
      <c r="BH11" s="179"/>
    </row>
    <row r="12" spans="50:57" ht="12.75">
      <c r="AX12" s="180"/>
      <c r="AY12" s="180"/>
      <c r="AZ12" s="180"/>
      <c r="BA12" s="180"/>
      <c r="BB12" s="180"/>
      <c r="BC12" s="180"/>
      <c r="BD12" s="180"/>
      <c r="BE12" s="180"/>
    </row>
    <row r="13" spans="50:57" ht="12.75">
      <c r="AX13" s="181"/>
      <c r="AY13" s="181"/>
      <c r="AZ13" s="181"/>
      <c r="BA13" s="181"/>
      <c r="BB13" s="181"/>
      <c r="BC13" s="181"/>
      <c r="BD13" s="181"/>
      <c r="BE13" s="181"/>
    </row>
    <row r="14" spans="1:60" ht="29.25" customHeight="1">
      <c r="A14" s="314" t="s">
        <v>112</v>
      </c>
      <c r="B14" s="317" t="s">
        <v>113</v>
      </c>
      <c r="C14" s="318"/>
      <c r="D14" s="318"/>
      <c r="E14" s="319"/>
      <c r="F14" s="311" t="s">
        <v>114</v>
      </c>
      <c r="G14" s="320" t="s">
        <v>115</v>
      </c>
      <c r="H14" s="321"/>
      <c r="I14" s="322"/>
      <c r="J14" s="311" t="s">
        <v>116</v>
      </c>
      <c r="K14" s="320" t="s">
        <v>117</v>
      </c>
      <c r="L14" s="321"/>
      <c r="M14" s="321"/>
      <c r="N14" s="322"/>
      <c r="O14" s="320" t="s">
        <v>118</v>
      </c>
      <c r="P14" s="321"/>
      <c r="Q14" s="321"/>
      <c r="R14" s="322"/>
      <c r="S14" s="311" t="s">
        <v>119</v>
      </c>
      <c r="T14" s="320" t="s">
        <v>120</v>
      </c>
      <c r="U14" s="321"/>
      <c r="V14" s="322"/>
      <c r="W14" s="311" t="s">
        <v>121</v>
      </c>
      <c r="X14" s="317" t="s">
        <v>122</v>
      </c>
      <c r="Y14" s="318"/>
      <c r="Z14" s="319"/>
      <c r="AA14" s="311" t="s">
        <v>123</v>
      </c>
      <c r="AB14" s="320" t="s">
        <v>124</v>
      </c>
      <c r="AC14" s="321"/>
      <c r="AD14" s="321"/>
      <c r="AE14" s="322"/>
      <c r="AF14" s="311" t="s">
        <v>125</v>
      </c>
      <c r="AG14" s="320" t="s">
        <v>126</v>
      </c>
      <c r="AH14" s="321"/>
      <c r="AI14" s="322"/>
      <c r="AJ14" s="311" t="s">
        <v>127</v>
      </c>
      <c r="AK14" s="323" t="s">
        <v>128</v>
      </c>
      <c r="AL14" s="323"/>
      <c r="AM14" s="323"/>
      <c r="AN14" s="321" t="s">
        <v>129</v>
      </c>
      <c r="AO14" s="321"/>
      <c r="AP14" s="321"/>
      <c r="AQ14" s="321"/>
      <c r="AR14" s="322"/>
      <c r="AS14" s="311" t="s">
        <v>114</v>
      </c>
      <c r="AT14" s="320" t="s">
        <v>130</v>
      </c>
      <c r="AU14" s="321"/>
      <c r="AV14" s="319"/>
      <c r="AW14" s="311" t="s">
        <v>116</v>
      </c>
      <c r="AX14" s="317" t="s">
        <v>131</v>
      </c>
      <c r="AY14" s="318"/>
      <c r="AZ14" s="318"/>
      <c r="BA14" s="319"/>
      <c r="BB14" s="329" t="s">
        <v>132</v>
      </c>
      <c r="BC14" s="330"/>
      <c r="BD14" s="324" t="s">
        <v>133</v>
      </c>
      <c r="BE14" s="324" t="s">
        <v>134</v>
      </c>
      <c r="BF14" s="324" t="s">
        <v>135</v>
      </c>
      <c r="BG14" s="324" t="s">
        <v>136</v>
      </c>
      <c r="BH14" s="324" t="s">
        <v>137</v>
      </c>
    </row>
    <row r="15" spans="1:60" ht="27" customHeight="1">
      <c r="A15" s="315"/>
      <c r="B15" s="182">
        <v>1</v>
      </c>
      <c r="C15" s="182">
        <v>8</v>
      </c>
      <c r="D15" s="182">
        <v>15</v>
      </c>
      <c r="E15" s="182">
        <v>22</v>
      </c>
      <c r="F15" s="312"/>
      <c r="G15" s="182">
        <v>6</v>
      </c>
      <c r="H15" s="182">
        <v>13</v>
      </c>
      <c r="I15" s="182">
        <v>20</v>
      </c>
      <c r="J15" s="312"/>
      <c r="K15" s="182">
        <v>3</v>
      </c>
      <c r="L15" s="182">
        <v>10</v>
      </c>
      <c r="M15" s="182">
        <v>17</v>
      </c>
      <c r="N15" s="182">
        <v>24</v>
      </c>
      <c r="O15" s="182">
        <v>1</v>
      </c>
      <c r="P15" s="182">
        <v>8</v>
      </c>
      <c r="Q15" s="182">
        <v>15</v>
      </c>
      <c r="R15" s="182">
        <v>22</v>
      </c>
      <c r="S15" s="312"/>
      <c r="T15" s="182">
        <v>5</v>
      </c>
      <c r="U15" s="182">
        <v>12</v>
      </c>
      <c r="V15" s="182">
        <v>19</v>
      </c>
      <c r="W15" s="312"/>
      <c r="X15" s="182">
        <v>2</v>
      </c>
      <c r="Y15" s="182">
        <v>9</v>
      </c>
      <c r="Z15" s="182">
        <v>16</v>
      </c>
      <c r="AA15" s="312"/>
      <c r="AB15" s="182">
        <v>2</v>
      </c>
      <c r="AC15" s="182">
        <v>9</v>
      </c>
      <c r="AD15" s="182">
        <v>16</v>
      </c>
      <c r="AE15" s="182">
        <v>23</v>
      </c>
      <c r="AF15" s="312"/>
      <c r="AG15" s="182">
        <v>6</v>
      </c>
      <c r="AH15" s="182">
        <v>13</v>
      </c>
      <c r="AI15" s="182">
        <v>20</v>
      </c>
      <c r="AJ15" s="312"/>
      <c r="AK15" s="182">
        <v>4</v>
      </c>
      <c r="AL15" s="182">
        <v>11</v>
      </c>
      <c r="AM15" s="182">
        <v>18</v>
      </c>
      <c r="AN15" s="182">
        <v>25</v>
      </c>
      <c r="AO15" s="182">
        <v>1</v>
      </c>
      <c r="AP15" s="182">
        <v>8</v>
      </c>
      <c r="AQ15" s="182">
        <v>15</v>
      </c>
      <c r="AR15" s="183">
        <v>22</v>
      </c>
      <c r="AS15" s="312"/>
      <c r="AT15" s="182">
        <v>6</v>
      </c>
      <c r="AU15" s="182">
        <v>13</v>
      </c>
      <c r="AV15" s="182">
        <v>20</v>
      </c>
      <c r="AW15" s="312"/>
      <c r="AX15" s="182">
        <v>3</v>
      </c>
      <c r="AY15" s="182">
        <v>10</v>
      </c>
      <c r="AZ15" s="182">
        <v>17</v>
      </c>
      <c r="BA15" s="182">
        <v>24</v>
      </c>
      <c r="BB15" s="331"/>
      <c r="BC15" s="332"/>
      <c r="BD15" s="325"/>
      <c r="BE15" s="325"/>
      <c r="BF15" s="325"/>
      <c r="BG15" s="325"/>
      <c r="BH15" s="325"/>
    </row>
    <row r="16" spans="1:60" ht="27" customHeight="1">
      <c r="A16" s="316"/>
      <c r="B16" s="182">
        <v>7</v>
      </c>
      <c r="C16" s="182">
        <v>14</v>
      </c>
      <c r="D16" s="182">
        <v>21</v>
      </c>
      <c r="E16" s="182">
        <v>28</v>
      </c>
      <c r="F16" s="313"/>
      <c r="G16" s="182">
        <v>12</v>
      </c>
      <c r="H16" s="182">
        <v>19</v>
      </c>
      <c r="I16" s="182">
        <v>26</v>
      </c>
      <c r="J16" s="313"/>
      <c r="K16" s="182">
        <v>9</v>
      </c>
      <c r="L16" s="182">
        <v>16</v>
      </c>
      <c r="M16" s="182">
        <v>23</v>
      </c>
      <c r="N16" s="182">
        <v>30</v>
      </c>
      <c r="O16" s="182">
        <v>7</v>
      </c>
      <c r="P16" s="182">
        <v>14</v>
      </c>
      <c r="Q16" s="182">
        <v>21</v>
      </c>
      <c r="R16" s="182">
        <v>28</v>
      </c>
      <c r="S16" s="313"/>
      <c r="T16" s="182">
        <v>11</v>
      </c>
      <c r="U16" s="182">
        <v>18</v>
      </c>
      <c r="V16" s="182">
        <v>25</v>
      </c>
      <c r="W16" s="313"/>
      <c r="X16" s="182">
        <v>8</v>
      </c>
      <c r="Y16" s="182">
        <v>15</v>
      </c>
      <c r="Z16" s="182">
        <v>22</v>
      </c>
      <c r="AA16" s="313"/>
      <c r="AB16" s="182">
        <v>8</v>
      </c>
      <c r="AC16" s="182">
        <v>15</v>
      </c>
      <c r="AD16" s="182">
        <v>22</v>
      </c>
      <c r="AE16" s="182">
        <v>29</v>
      </c>
      <c r="AF16" s="313"/>
      <c r="AG16" s="184">
        <v>12</v>
      </c>
      <c r="AH16" s="182">
        <v>19</v>
      </c>
      <c r="AI16" s="182">
        <v>26</v>
      </c>
      <c r="AJ16" s="313"/>
      <c r="AK16" s="182">
        <v>10</v>
      </c>
      <c r="AL16" s="182">
        <v>17</v>
      </c>
      <c r="AM16" s="182">
        <v>24</v>
      </c>
      <c r="AN16" s="182">
        <v>31</v>
      </c>
      <c r="AO16" s="182">
        <v>7</v>
      </c>
      <c r="AP16" s="182">
        <v>14</v>
      </c>
      <c r="AQ16" s="182">
        <v>21</v>
      </c>
      <c r="AR16" s="183">
        <v>28</v>
      </c>
      <c r="AS16" s="313"/>
      <c r="AT16" s="182">
        <v>12</v>
      </c>
      <c r="AU16" s="182">
        <v>19</v>
      </c>
      <c r="AV16" s="182">
        <v>26</v>
      </c>
      <c r="AW16" s="313"/>
      <c r="AX16" s="182">
        <v>9</v>
      </c>
      <c r="AY16" s="182">
        <v>16</v>
      </c>
      <c r="AZ16" s="182">
        <v>23</v>
      </c>
      <c r="BA16" s="182">
        <v>31</v>
      </c>
      <c r="BB16" s="333"/>
      <c r="BC16" s="334"/>
      <c r="BD16" s="326"/>
      <c r="BE16" s="326"/>
      <c r="BF16" s="326"/>
      <c r="BG16" s="326"/>
      <c r="BH16" s="326"/>
    </row>
    <row r="17" spans="1:60" ht="27" customHeight="1">
      <c r="A17" s="186"/>
      <c r="B17" s="187">
        <v>1</v>
      </c>
      <c r="C17" s="187">
        <f aca="true" t="shared" si="0" ref="C17:BA17">B17+1</f>
        <v>2</v>
      </c>
      <c r="D17" s="187">
        <f t="shared" si="0"/>
        <v>3</v>
      </c>
      <c r="E17" s="187">
        <f t="shared" si="0"/>
        <v>4</v>
      </c>
      <c r="F17" s="187">
        <f t="shared" si="0"/>
        <v>5</v>
      </c>
      <c r="G17" s="187">
        <f t="shared" si="0"/>
        <v>6</v>
      </c>
      <c r="H17" s="187">
        <f t="shared" si="0"/>
        <v>7</v>
      </c>
      <c r="I17" s="187">
        <f t="shared" si="0"/>
        <v>8</v>
      </c>
      <c r="J17" s="187">
        <f t="shared" si="0"/>
        <v>9</v>
      </c>
      <c r="K17" s="187">
        <f t="shared" si="0"/>
        <v>10</v>
      </c>
      <c r="L17" s="187">
        <f t="shared" si="0"/>
        <v>11</v>
      </c>
      <c r="M17" s="187">
        <f t="shared" si="0"/>
        <v>12</v>
      </c>
      <c r="N17" s="187">
        <f t="shared" si="0"/>
        <v>13</v>
      </c>
      <c r="O17" s="187">
        <f t="shared" si="0"/>
        <v>14</v>
      </c>
      <c r="P17" s="187">
        <f t="shared" si="0"/>
        <v>15</v>
      </c>
      <c r="Q17" s="187">
        <f t="shared" si="0"/>
        <v>16</v>
      </c>
      <c r="R17" s="187">
        <f t="shared" si="0"/>
        <v>17</v>
      </c>
      <c r="S17" s="187">
        <f t="shared" si="0"/>
        <v>18</v>
      </c>
      <c r="T17" s="187">
        <f t="shared" si="0"/>
        <v>19</v>
      </c>
      <c r="U17" s="187">
        <f t="shared" si="0"/>
        <v>20</v>
      </c>
      <c r="V17" s="187">
        <f t="shared" si="0"/>
        <v>21</v>
      </c>
      <c r="W17" s="187">
        <f t="shared" si="0"/>
        <v>22</v>
      </c>
      <c r="X17" s="187">
        <f t="shared" si="0"/>
        <v>23</v>
      </c>
      <c r="Y17" s="187">
        <f t="shared" si="0"/>
        <v>24</v>
      </c>
      <c r="Z17" s="187">
        <f t="shared" si="0"/>
        <v>25</v>
      </c>
      <c r="AA17" s="187">
        <f t="shared" si="0"/>
        <v>26</v>
      </c>
      <c r="AB17" s="187">
        <f t="shared" si="0"/>
        <v>27</v>
      </c>
      <c r="AC17" s="187">
        <f t="shared" si="0"/>
        <v>28</v>
      </c>
      <c r="AD17" s="187">
        <f t="shared" si="0"/>
        <v>29</v>
      </c>
      <c r="AE17" s="187">
        <f t="shared" si="0"/>
        <v>30</v>
      </c>
      <c r="AF17" s="187">
        <f t="shared" si="0"/>
        <v>31</v>
      </c>
      <c r="AG17" s="187">
        <f t="shared" si="0"/>
        <v>32</v>
      </c>
      <c r="AH17" s="187">
        <f t="shared" si="0"/>
        <v>33</v>
      </c>
      <c r="AI17" s="187">
        <f t="shared" si="0"/>
        <v>34</v>
      </c>
      <c r="AJ17" s="187">
        <f t="shared" si="0"/>
        <v>35</v>
      </c>
      <c r="AK17" s="187">
        <f t="shared" si="0"/>
        <v>36</v>
      </c>
      <c r="AL17" s="187">
        <f t="shared" si="0"/>
        <v>37</v>
      </c>
      <c r="AM17" s="187">
        <f t="shared" si="0"/>
        <v>38</v>
      </c>
      <c r="AN17" s="187">
        <f t="shared" si="0"/>
        <v>39</v>
      </c>
      <c r="AO17" s="187">
        <f t="shared" si="0"/>
        <v>40</v>
      </c>
      <c r="AP17" s="187">
        <f t="shared" si="0"/>
        <v>41</v>
      </c>
      <c r="AQ17" s="187">
        <f t="shared" si="0"/>
        <v>42</v>
      </c>
      <c r="AR17" s="187">
        <f t="shared" si="0"/>
        <v>43</v>
      </c>
      <c r="AS17" s="187">
        <f t="shared" si="0"/>
        <v>44</v>
      </c>
      <c r="AT17" s="187">
        <f t="shared" si="0"/>
        <v>45</v>
      </c>
      <c r="AU17" s="187">
        <f t="shared" si="0"/>
        <v>46</v>
      </c>
      <c r="AV17" s="187">
        <f t="shared" si="0"/>
        <v>47</v>
      </c>
      <c r="AW17" s="187">
        <f t="shared" si="0"/>
        <v>48</v>
      </c>
      <c r="AX17" s="187">
        <f t="shared" si="0"/>
        <v>49</v>
      </c>
      <c r="AY17" s="187">
        <f t="shared" si="0"/>
        <v>50</v>
      </c>
      <c r="AZ17" s="187">
        <f t="shared" si="0"/>
        <v>51</v>
      </c>
      <c r="BA17" s="187">
        <f t="shared" si="0"/>
        <v>52</v>
      </c>
      <c r="BB17" s="188"/>
      <c r="BC17" s="185"/>
      <c r="BD17" s="189"/>
      <c r="BE17" s="189"/>
      <c r="BF17" s="189"/>
      <c r="BG17" s="189"/>
      <c r="BH17" s="189"/>
    </row>
    <row r="18" spans="1:60" ht="27" customHeight="1">
      <c r="A18" s="183" t="s">
        <v>138</v>
      </c>
      <c r="B18" s="183"/>
      <c r="C18" s="183"/>
      <c r="D18" s="183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183" t="s">
        <v>133</v>
      </c>
      <c r="T18" s="183" t="s">
        <v>133</v>
      </c>
      <c r="U18" s="183" t="s">
        <v>133</v>
      </c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183" t="s">
        <v>133</v>
      </c>
      <c r="AN18" s="183" t="s">
        <v>133</v>
      </c>
      <c r="AO18" s="183" t="s">
        <v>133</v>
      </c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327">
        <v>30</v>
      </c>
      <c r="BC18" s="328"/>
      <c r="BD18" s="191">
        <f>COUNTIF(B18:BA18,"Э")</f>
        <v>6</v>
      </c>
      <c r="BE18" s="191">
        <f>COUNTIF(B18:BA18,"П")</f>
        <v>0</v>
      </c>
      <c r="BF18" s="191">
        <f>COUNTIF(B18:BA18,"ГА")</f>
        <v>0</v>
      </c>
      <c r="BG18" s="191">
        <v>16</v>
      </c>
      <c r="BH18" s="183">
        <f>SUM(BB18:BG18)</f>
        <v>52</v>
      </c>
    </row>
    <row r="19" spans="1:60" ht="27" customHeight="1">
      <c r="A19" s="183" t="s">
        <v>139</v>
      </c>
      <c r="B19" s="183"/>
      <c r="C19" s="183"/>
      <c r="D19" s="183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183" t="s">
        <v>133</v>
      </c>
      <c r="T19" s="183" t="s">
        <v>133</v>
      </c>
      <c r="U19" s="183" t="s">
        <v>133</v>
      </c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183" t="s">
        <v>133</v>
      </c>
      <c r="AN19" s="183" t="s">
        <v>133</v>
      </c>
      <c r="AO19" s="183" t="s">
        <v>133</v>
      </c>
      <c r="AP19" s="183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327">
        <v>30</v>
      </c>
      <c r="BC19" s="328"/>
      <c r="BD19" s="191">
        <v>3</v>
      </c>
      <c r="BE19" s="191">
        <f>COUNTIF(B19:BA19,"П")</f>
        <v>0</v>
      </c>
      <c r="BF19" s="191">
        <f>COUNTIF(B19:BA19,"ГА")</f>
        <v>0</v>
      </c>
      <c r="BG19" s="191">
        <v>16</v>
      </c>
      <c r="BH19" s="183">
        <f>SUM(BB19:BG19)</f>
        <v>49</v>
      </c>
    </row>
    <row r="20" spans="1:60" ht="27" customHeight="1">
      <c r="A20" s="183" t="s">
        <v>140</v>
      </c>
      <c r="B20" s="183"/>
      <c r="C20" s="183"/>
      <c r="D20" s="183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183" t="s">
        <v>133</v>
      </c>
      <c r="T20" s="183" t="s">
        <v>133</v>
      </c>
      <c r="U20" s="183" t="s">
        <v>133</v>
      </c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183" t="s">
        <v>133</v>
      </c>
      <c r="AN20" s="183" t="s">
        <v>133</v>
      </c>
      <c r="AO20" s="183" t="s">
        <v>133</v>
      </c>
      <c r="AP20" s="183"/>
      <c r="AQ20" s="183"/>
      <c r="AR20" s="183"/>
      <c r="AS20" s="183"/>
      <c r="AT20" s="183"/>
      <c r="AU20" s="182"/>
      <c r="AV20" s="182"/>
      <c r="AW20" s="182"/>
      <c r="AX20" s="182"/>
      <c r="AY20" s="182"/>
      <c r="AZ20" s="182"/>
      <c r="BA20" s="182"/>
      <c r="BB20" s="327">
        <v>30</v>
      </c>
      <c r="BC20" s="328"/>
      <c r="BD20" s="191">
        <f>COUNTIF(B20:BA20,"Э")</f>
        <v>6</v>
      </c>
      <c r="BE20" s="191">
        <v>2</v>
      </c>
      <c r="BF20" s="191">
        <f>COUNTIF(B20:BA20,"ГА")</f>
        <v>0</v>
      </c>
      <c r="BG20" s="191">
        <v>14</v>
      </c>
      <c r="BH20" s="183">
        <f>SUM(BB20:BG20)</f>
        <v>52</v>
      </c>
    </row>
    <row r="21" spans="1:60" ht="27" customHeight="1">
      <c r="A21" s="183" t="s">
        <v>149</v>
      </c>
      <c r="B21" s="183"/>
      <c r="C21" s="183"/>
      <c r="D21" s="183"/>
      <c r="E21" s="236"/>
      <c r="F21" s="236"/>
      <c r="G21" s="236"/>
      <c r="H21" s="183" t="s">
        <v>133</v>
      </c>
      <c r="I21" s="183" t="s">
        <v>133</v>
      </c>
      <c r="J21" s="183" t="s">
        <v>133</v>
      </c>
      <c r="K21" s="183" t="s">
        <v>133</v>
      </c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236"/>
      <c r="W21" s="236"/>
      <c r="X21" s="236"/>
      <c r="Y21" s="236"/>
      <c r="Z21" s="236"/>
      <c r="AA21" s="236"/>
      <c r="AB21" s="236"/>
      <c r="AC21" s="236"/>
      <c r="AD21" s="183" t="s">
        <v>133</v>
      </c>
      <c r="AE21" s="183" t="s">
        <v>133</v>
      </c>
      <c r="AF21" s="183" t="s">
        <v>133</v>
      </c>
      <c r="AG21" s="183" t="s">
        <v>161</v>
      </c>
      <c r="AH21" s="183" t="s">
        <v>161</v>
      </c>
      <c r="AI21" s="183" t="s">
        <v>161</v>
      </c>
      <c r="AJ21" s="183" t="s">
        <v>161</v>
      </c>
      <c r="AK21" s="183" t="s">
        <v>161</v>
      </c>
      <c r="AL21" s="183" t="s">
        <v>161</v>
      </c>
      <c r="AM21" s="183"/>
      <c r="AN21" s="183"/>
      <c r="AO21" s="183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327">
        <v>29</v>
      </c>
      <c r="BC21" s="328"/>
      <c r="BD21" s="191">
        <f>COUNTIF(B21:BA21,"Э")</f>
        <v>7</v>
      </c>
      <c r="BE21" s="191">
        <f>COUNTIF(B21:BA21,"П")</f>
        <v>0</v>
      </c>
      <c r="BF21" s="191">
        <f>COUNTIF(B21:BA21,"ИА")</f>
        <v>0</v>
      </c>
      <c r="BG21" s="191">
        <v>13</v>
      </c>
      <c r="BH21" s="183">
        <v>49</v>
      </c>
    </row>
    <row r="22" spans="1:60" ht="15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3"/>
      <c r="AU22" s="193"/>
      <c r="AV22" s="193"/>
      <c r="AW22" s="193"/>
      <c r="AX22" s="193"/>
      <c r="AY22" s="335" t="s">
        <v>137</v>
      </c>
      <c r="AZ22" s="335"/>
      <c r="BA22" s="335"/>
      <c r="BB22" s="327">
        <v>119</v>
      </c>
      <c r="BC22" s="328"/>
      <c r="BD22" s="182">
        <f>SUM(BD18:BD21)</f>
        <v>22</v>
      </c>
      <c r="BE22" s="182">
        <f>SUM(BE18:BE21)</f>
        <v>2</v>
      </c>
      <c r="BF22" s="182">
        <f>SUM(BF18:BF21)</f>
        <v>0</v>
      </c>
      <c r="BG22" s="182">
        <f>SUM(BG18:BG21)</f>
        <v>59</v>
      </c>
      <c r="BH22" s="182">
        <f>SUM(BH18:BH21)</f>
        <v>202</v>
      </c>
    </row>
    <row r="23" spans="4:5" ht="12.75">
      <c r="D23" s="194"/>
      <c r="E23" s="194"/>
    </row>
    <row r="24" spans="1:50" ht="12.75">
      <c r="A24" s="195" t="s">
        <v>141</v>
      </c>
      <c r="B24" s="195"/>
      <c r="C24" s="195"/>
      <c r="D24" s="196"/>
      <c r="E24" s="196"/>
      <c r="F24" s="195"/>
      <c r="G24" s="190" t="s">
        <v>150</v>
      </c>
      <c r="H24" s="197"/>
      <c r="I24" s="197" t="s">
        <v>142</v>
      </c>
      <c r="J24" s="197"/>
      <c r="K24" s="198"/>
      <c r="L24" s="197"/>
      <c r="M24" s="199"/>
      <c r="N24" s="197"/>
      <c r="O24" s="200" t="s">
        <v>133</v>
      </c>
      <c r="P24" s="197"/>
      <c r="Q24" s="197" t="s">
        <v>143</v>
      </c>
      <c r="R24" s="197"/>
      <c r="S24" s="197"/>
      <c r="T24" s="197"/>
      <c r="U24" s="197"/>
      <c r="V24" s="197"/>
      <c r="W24" s="200" t="s">
        <v>134</v>
      </c>
      <c r="X24" s="197"/>
      <c r="Y24" s="197" t="s">
        <v>144</v>
      </c>
      <c r="Z24" s="198"/>
      <c r="AA24" s="198"/>
      <c r="AC24" s="182" t="s">
        <v>135</v>
      </c>
      <c r="AE24" s="195" t="s">
        <v>145</v>
      </c>
      <c r="AF24" s="197"/>
      <c r="AG24" s="197"/>
      <c r="AH24" s="197"/>
      <c r="AI24" s="198"/>
      <c r="AJ24" s="198"/>
      <c r="AK24" s="200" t="s">
        <v>136</v>
      </c>
      <c r="AL24" s="197"/>
      <c r="AM24" s="197" t="s">
        <v>146</v>
      </c>
      <c r="AN24" s="197"/>
      <c r="AO24" s="197"/>
      <c r="AP24" s="201"/>
      <c r="AS24" t="s">
        <v>151</v>
      </c>
      <c r="AX24" s="202" t="s">
        <v>152</v>
      </c>
    </row>
    <row r="25" spans="1:12" ht="12.75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</row>
  </sheetData>
  <sheetProtection/>
  <mergeCells count="37">
    <mergeCell ref="BB20:BC20"/>
    <mergeCell ref="BB21:BC21"/>
    <mergeCell ref="AY22:BA22"/>
    <mergeCell ref="BB22:BC22"/>
    <mergeCell ref="W11:AJ11"/>
    <mergeCell ref="AV9:BF9"/>
    <mergeCell ref="AV10:BF10"/>
    <mergeCell ref="BE14:BE16"/>
    <mergeCell ref="BF14:BF16"/>
    <mergeCell ref="AB14:AE14"/>
    <mergeCell ref="BG14:BG16"/>
    <mergeCell ref="BH14:BH16"/>
    <mergeCell ref="BB18:BC18"/>
    <mergeCell ref="BB19:BC19"/>
    <mergeCell ref="AS14:AS16"/>
    <mergeCell ref="AT14:AV14"/>
    <mergeCell ref="AW14:AW16"/>
    <mergeCell ref="AX14:BA14"/>
    <mergeCell ref="BB14:BC16"/>
    <mergeCell ref="BD14:BD16"/>
    <mergeCell ref="AF14:AF16"/>
    <mergeCell ref="AG14:AI14"/>
    <mergeCell ref="AJ14:AJ16"/>
    <mergeCell ref="AK14:AM14"/>
    <mergeCell ref="AN14:AR14"/>
    <mergeCell ref="O14:R14"/>
    <mergeCell ref="S14:S16"/>
    <mergeCell ref="T14:V14"/>
    <mergeCell ref="W14:W16"/>
    <mergeCell ref="X14:Z14"/>
    <mergeCell ref="AA14:AA16"/>
    <mergeCell ref="A14:A16"/>
    <mergeCell ref="B14:E14"/>
    <mergeCell ref="F14:F16"/>
    <mergeCell ref="G14:I14"/>
    <mergeCell ref="J14:J16"/>
    <mergeCell ref="K14:N14"/>
  </mergeCells>
  <printOptions horizontalCentered="1" verticalCentered="1"/>
  <pageMargins left="0.24" right="0.2755905511811024" top="0.22" bottom="1.67" header="0.17" footer="0.31496062992125984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68"/>
  <sheetViews>
    <sheetView tabSelected="1" view="pageBreakPreview" zoomScale="70" zoomScaleNormal="86" zoomScaleSheetLayoutView="70" zoomScalePageLayoutView="0" workbookViewId="0" topLeftCell="A1">
      <selection activeCell="I20" sqref="I20"/>
    </sheetView>
  </sheetViews>
  <sheetFormatPr defaultColWidth="9.00390625" defaultRowHeight="12.75"/>
  <cols>
    <col min="1" max="1" width="14.00390625" style="6" customWidth="1"/>
    <col min="2" max="2" width="57.75390625" style="6" customWidth="1"/>
    <col min="3" max="5" width="8.625" style="6" customWidth="1"/>
    <col min="6" max="6" width="9.00390625" style="6" customWidth="1"/>
    <col min="7" max="8" width="7.625" style="6" customWidth="1"/>
    <col min="9" max="9" width="8.00390625" style="102" customWidth="1"/>
    <col min="10" max="10" width="5.75390625" style="6" customWidth="1"/>
    <col min="11" max="11" width="7.25390625" style="6" customWidth="1"/>
    <col min="12" max="12" width="5.75390625" style="6" customWidth="1"/>
    <col min="13" max="13" width="7.25390625" style="6" customWidth="1"/>
    <col min="14" max="14" width="5.75390625" style="6" customWidth="1"/>
    <col min="15" max="15" width="7.625" style="6" customWidth="1"/>
    <col min="16" max="16" width="6.00390625" style="6" customWidth="1"/>
    <col min="17" max="17" width="8.25390625" style="6" customWidth="1"/>
    <col min="18" max="18" width="7.25390625" style="6" customWidth="1"/>
    <col min="19" max="19" width="7.125" style="6" customWidth="1"/>
    <col min="20" max="20" width="5.75390625" style="6" customWidth="1"/>
    <col min="21" max="21" width="7.625" style="6" customWidth="1"/>
    <col min="22" max="22" width="5.75390625" style="6" customWidth="1"/>
    <col min="23" max="23" width="8.00390625" style="6" customWidth="1"/>
    <col min="24" max="24" width="5.75390625" style="6" customWidth="1"/>
    <col min="25" max="25" width="8.375" style="6" customWidth="1"/>
    <col min="26" max="26" width="4.875" style="14" customWidth="1"/>
    <col min="27" max="27" width="9.375" style="232" customWidth="1"/>
    <col min="28" max="28" width="9.125" style="11" customWidth="1"/>
    <col min="29" max="30" width="9.125" style="12" customWidth="1"/>
    <col min="31" max="34" width="9.125" style="13" customWidth="1"/>
    <col min="35" max="16384" width="9.125" style="1" customWidth="1"/>
  </cols>
  <sheetData>
    <row r="1" spans="1:27" ht="25.5">
      <c r="A1" s="5"/>
      <c r="B1" s="237" t="s">
        <v>164</v>
      </c>
      <c r="C1" s="238"/>
      <c r="D1" s="238"/>
      <c r="E1" s="238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AA1" s="231"/>
    </row>
    <row r="2" ht="7.5" customHeight="1" thickBot="1"/>
    <row r="3" spans="1:27" ht="17.25" customHeight="1">
      <c r="A3" s="345" t="s">
        <v>0</v>
      </c>
      <c r="B3" s="348" t="s">
        <v>45</v>
      </c>
      <c r="C3" s="351" t="s">
        <v>47</v>
      </c>
      <c r="D3" s="352"/>
      <c r="E3" s="352"/>
      <c r="F3" s="353"/>
      <c r="G3" s="357" t="s">
        <v>21</v>
      </c>
      <c r="H3" s="358"/>
      <c r="I3" s="358"/>
      <c r="J3" s="359" t="s">
        <v>46</v>
      </c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15"/>
      <c r="AA3" s="233"/>
    </row>
    <row r="4" spans="1:27" ht="12.75" customHeight="1" thickBot="1">
      <c r="A4" s="346"/>
      <c r="B4" s="349"/>
      <c r="C4" s="354"/>
      <c r="D4" s="355"/>
      <c r="E4" s="355"/>
      <c r="F4" s="356"/>
      <c r="G4" s="361" t="s">
        <v>19</v>
      </c>
      <c r="H4" s="363" t="s">
        <v>20</v>
      </c>
      <c r="I4" s="365" t="s">
        <v>22</v>
      </c>
      <c r="J4" s="339" t="s">
        <v>16</v>
      </c>
      <c r="K4" s="339"/>
      <c r="L4" s="339"/>
      <c r="M4" s="340"/>
      <c r="N4" s="341" t="s">
        <v>17</v>
      </c>
      <c r="O4" s="342"/>
      <c r="P4" s="342"/>
      <c r="Q4" s="342"/>
      <c r="R4" s="367" t="s">
        <v>18</v>
      </c>
      <c r="S4" s="367"/>
      <c r="T4" s="367"/>
      <c r="U4" s="367"/>
      <c r="V4" s="367" t="s">
        <v>58</v>
      </c>
      <c r="W4" s="367"/>
      <c r="X4" s="367"/>
      <c r="Y4" s="367"/>
      <c r="Z4" s="15"/>
      <c r="AA4" s="233"/>
    </row>
    <row r="5" spans="1:34" ht="17.25" customHeight="1">
      <c r="A5" s="346"/>
      <c r="B5" s="349"/>
      <c r="C5" s="354"/>
      <c r="D5" s="355"/>
      <c r="E5" s="355"/>
      <c r="F5" s="356"/>
      <c r="G5" s="361"/>
      <c r="H5" s="363"/>
      <c r="I5" s="366"/>
      <c r="J5" s="343" t="s">
        <v>24</v>
      </c>
      <c r="K5" s="344"/>
      <c r="L5" s="343" t="s">
        <v>25</v>
      </c>
      <c r="M5" s="344"/>
      <c r="N5" s="343" t="s">
        <v>26</v>
      </c>
      <c r="O5" s="344"/>
      <c r="P5" s="343" t="s">
        <v>27</v>
      </c>
      <c r="Q5" s="344"/>
      <c r="R5" s="343" t="s">
        <v>28</v>
      </c>
      <c r="S5" s="344"/>
      <c r="T5" s="343" t="s">
        <v>55</v>
      </c>
      <c r="U5" s="344"/>
      <c r="V5" s="343" t="s">
        <v>56</v>
      </c>
      <c r="W5" s="344"/>
      <c r="X5" s="343" t="s">
        <v>57</v>
      </c>
      <c r="Y5" s="344"/>
      <c r="Z5" s="1"/>
      <c r="AA5" s="110"/>
      <c r="AB5" s="1"/>
      <c r="AC5" s="1"/>
      <c r="AD5" s="1"/>
      <c r="AE5" s="1"/>
      <c r="AF5" s="1"/>
      <c r="AG5" s="1"/>
      <c r="AH5" s="1"/>
    </row>
    <row r="6" spans="1:34" ht="17.25" customHeight="1">
      <c r="A6" s="346"/>
      <c r="B6" s="349"/>
      <c r="C6" s="354"/>
      <c r="D6" s="355"/>
      <c r="E6" s="355"/>
      <c r="F6" s="356"/>
      <c r="G6" s="361"/>
      <c r="H6" s="363"/>
      <c r="I6" s="361" t="s">
        <v>23</v>
      </c>
      <c r="J6" s="368">
        <v>13</v>
      </c>
      <c r="K6" s="369"/>
      <c r="L6" s="368">
        <v>17</v>
      </c>
      <c r="M6" s="369"/>
      <c r="N6" s="368">
        <v>13</v>
      </c>
      <c r="O6" s="369"/>
      <c r="P6" s="368">
        <v>17</v>
      </c>
      <c r="Q6" s="369"/>
      <c r="R6" s="368">
        <v>13</v>
      </c>
      <c r="S6" s="369"/>
      <c r="T6" s="368">
        <v>17</v>
      </c>
      <c r="U6" s="369"/>
      <c r="V6" s="368">
        <v>13</v>
      </c>
      <c r="W6" s="369"/>
      <c r="X6" s="368">
        <v>16</v>
      </c>
      <c r="Y6" s="369"/>
      <c r="Z6" s="1"/>
      <c r="AA6" s="110"/>
      <c r="AB6" s="1"/>
      <c r="AC6" s="1"/>
      <c r="AD6" s="1"/>
      <c r="AE6" s="1"/>
      <c r="AF6" s="1"/>
      <c r="AG6" s="1"/>
      <c r="AH6" s="1"/>
    </row>
    <row r="7" spans="1:34" ht="83.25" customHeight="1" thickBot="1">
      <c r="A7" s="347"/>
      <c r="B7" s="350"/>
      <c r="C7" s="98" t="s">
        <v>48</v>
      </c>
      <c r="D7" s="97" t="s">
        <v>49</v>
      </c>
      <c r="E7" s="97" t="s">
        <v>30</v>
      </c>
      <c r="F7" s="97" t="s">
        <v>100</v>
      </c>
      <c r="G7" s="362"/>
      <c r="H7" s="364"/>
      <c r="I7" s="362"/>
      <c r="J7" s="88" t="s">
        <v>29</v>
      </c>
      <c r="K7" s="147" t="s">
        <v>96</v>
      </c>
      <c r="L7" s="88" t="s">
        <v>29</v>
      </c>
      <c r="M7" s="147" t="s">
        <v>96</v>
      </c>
      <c r="N7" s="88" t="s">
        <v>29</v>
      </c>
      <c r="O7" s="147" t="s">
        <v>96</v>
      </c>
      <c r="P7" s="88" t="s">
        <v>29</v>
      </c>
      <c r="Q7" s="147" t="s">
        <v>96</v>
      </c>
      <c r="R7" s="88" t="s">
        <v>29</v>
      </c>
      <c r="S7" s="147" t="s">
        <v>96</v>
      </c>
      <c r="T7" s="88" t="s">
        <v>29</v>
      </c>
      <c r="U7" s="147" t="s">
        <v>96</v>
      </c>
      <c r="V7" s="88" t="s">
        <v>29</v>
      </c>
      <c r="W7" s="147" t="s">
        <v>96</v>
      </c>
      <c r="X7" s="88" t="s">
        <v>29</v>
      </c>
      <c r="Y7" s="147" t="s">
        <v>96</v>
      </c>
      <c r="Z7" s="1"/>
      <c r="AA7" s="110"/>
      <c r="AB7" s="44"/>
      <c r="AC7" s="44"/>
      <c r="AD7" s="1"/>
      <c r="AE7" s="1"/>
      <c r="AF7" s="1"/>
      <c r="AG7" s="1"/>
      <c r="AH7" s="1"/>
    </row>
    <row r="8" spans="1:34" ht="15" customHeight="1" thickBot="1">
      <c r="A8" s="52">
        <v>1</v>
      </c>
      <c r="B8" s="89">
        <v>2</v>
      </c>
      <c r="C8" s="122"/>
      <c r="D8" s="57">
        <v>3</v>
      </c>
      <c r="E8" s="57">
        <v>3</v>
      </c>
      <c r="F8" s="57">
        <v>3</v>
      </c>
      <c r="G8" s="43">
        <f>F8+1</f>
        <v>4</v>
      </c>
      <c r="H8" s="43">
        <f aca="true" t="shared" si="0" ref="H8:Y8">G8+1</f>
        <v>5</v>
      </c>
      <c r="I8" s="103">
        <f t="shared" si="0"/>
        <v>6</v>
      </c>
      <c r="J8" s="103">
        <f t="shared" si="0"/>
        <v>7</v>
      </c>
      <c r="K8" s="43">
        <f t="shared" si="0"/>
        <v>8</v>
      </c>
      <c r="L8" s="43">
        <f t="shared" si="0"/>
        <v>9</v>
      </c>
      <c r="M8" s="43">
        <f t="shared" si="0"/>
        <v>10</v>
      </c>
      <c r="N8" s="43">
        <f t="shared" si="0"/>
        <v>11</v>
      </c>
      <c r="O8" s="43">
        <f t="shared" si="0"/>
        <v>12</v>
      </c>
      <c r="P8" s="43">
        <f t="shared" si="0"/>
        <v>13</v>
      </c>
      <c r="Q8" s="43">
        <f t="shared" si="0"/>
        <v>14</v>
      </c>
      <c r="R8" s="43">
        <f t="shared" si="0"/>
        <v>15</v>
      </c>
      <c r="S8" s="43">
        <f t="shared" si="0"/>
        <v>16</v>
      </c>
      <c r="T8" s="43">
        <f t="shared" si="0"/>
        <v>17</v>
      </c>
      <c r="U8" s="43">
        <f t="shared" si="0"/>
        <v>18</v>
      </c>
      <c r="V8" s="43">
        <f t="shared" si="0"/>
        <v>19</v>
      </c>
      <c r="W8" s="43">
        <f t="shared" si="0"/>
        <v>20</v>
      </c>
      <c r="X8" s="43">
        <f t="shared" si="0"/>
        <v>21</v>
      </c>
      <c r="Y8" s="43">
        <f t="shared" si="0"/>
        <v>22</v>
      </c>
      <c r="Z8" s="1"/>
      <c r="AA8" s="110"/>
      <c r="AB8" s="44"/>
      <c r="AC8" s="44"/>
      <c r="AD8" s="1"/>
      <c r="AE8" s="1"/>
      <c r="AF8" s="1"/>
      <c r="AG8" s="1"/>
      <c r="AH8" s="1"/>
    </row>
    <row r="9" spans="1:34" ht="36" customHeight="1">
      <c r="A9" s="53"/>
      <c r="B9" s="90" t="s">
        <v>159</v>
      </c>
      <c r="C9" s="123"/>
      <c r="D9" s="58"/>
      <c r="E9" s="58"/>
      <c r="F9" s="58"/>
      <c r="G9" s="30"/>
      <c r="H9" s="30"/>
      <c r="I9" s="30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1"/>
      <c r="AA9" s="110"/>
      <c r="AB9" s="44"/>
      <c r="AC9" s="44"/>
      <c r="AD9" s="1"/>
      <c r="AE9" s="1"/>
      <c r="AF9" s="1"/>
      <c r="AG9" s="1"/>
      <c r="AH9" s="1"/>
    </row>
    <row r="10" spans="1:29" s="19" customFormat="1" ht="45" customHeight="1" thickBot="1">
      <c r="A10" s="54" t="s">
        <v>78</v>
      </c>
      <c r="B10" s="91" t="s">
        <v>86</v>
      </c>
      <c r="C10" s="124"/>
      <c r="D10" s="59"/>
      <c r="E10" s="59"/>
      <c r="F10" s="59"/>
      <c r="G10" s="34">
        <f>SUM(G11:G11,G12:G13)</f>
        <v>1312</v>
      </c>
      <c r="H10" s="34">
        <f>SUM(H11:H11,H12:H13)</f>
        <v>1158</v>
      </c>
      <c r="I10" s="34">
        <f>SUM(I11:I11,I12:I13)</f>
        <v>154</v>
      </c>
      <c r="J10" s="36"/>
      <c r="K10" s="35"/>
      <c r="L10" s="36"/>
      <c r="M10" s="33"/>
      <c r="N10" s="36"/>
      <c r="O10" s="33"/>
      <c r="P10" s="36"/>
      <c r="Q10" s="33"/>
      <c r="R10" s="36"/>
      <c r="S10" s="33"/>
      <c r="T10" s="36"/>
      <c r="U10" s="33"/>
      <c r="V10" s="36"/>
      <c r="W10" s="33"/>
      <c r="X10" s="36"/>
      <c r="Y10" s="33"/>
      <c r="AA10" s="234"/>
      <c r="AB10" s="45"/>
      <c r="AC10" s="45"/>
    </row>
    <row r="11" spans="1:29" s="44" customFormat="1" ht="36" customHeight="1">
      <c r="A11" s="282" t="s">
        <v>79</v>
      </c>
      <c r="B11" s="283" t="s">
        <v>14</v>
      </c>
      <c r="C11" s="292">
        <v>2468</v>
      </c>
      <c r="D11" s="293">
        <v>1357</v>
      </c>
      <c r="E11" s="284"/>
      <c r="F11" s="284"/>
      <c r="G11" s="285">
        <v>1116</v>
      </c>
      <c r="H11" s="285">
        <v>986</v>
      </c>
      <c r="I11" s="286">
        <v>130</v>
      </c>
      <c r="J11" s="38">
        <v>16</v>
      </c>
      <c r="K11" s="135">
        <v>2</v>
      </c>
      <c r="L11" s="38">
        <v>12</v>
      </c>
      <c r="M11" s="135">
        <v>1.5</v>
      </c>
      <c r="N11" s="287">
        <v>12</v>
      </c>
      <c r="O11" s="288">
        <v>2</v>
      </c>
      <c r="P11" s="23">
        <v>12</v>
      </c>
      <c r="Q11" s="135">
        <v>2</v>
      </c>
      <c r="R11" s="289">
        <v>20</v>
      </c>
      <c r="S11" s="290">
        <v>3</v>
      </c>
      <c r="T11" s="291">
        <v>18</v>
      </c>
      <c r="U11" s="290">
        <v>3</v>
      </c>
      <c r="V11" s="289">
        <v>20</v>
      </c>
      <c r="W11" s="290">
        <v>3</v>
      </c>
      <c r="X11" s="289">
        <v>20</v>
      </c>
      <c r="Y11" s="290">
        <v>3</v>
      </c>
      <c r="Z11" s="46">
        <f>J11+L11+N11+P11+R11+T11+V11+X11</f>
        <v>130</v>
      </c>
      <c r="AA11" s="235">
        <f aca="true" t="shared" si="1" ref="AA11:AA37">K11*$J$6+M11*$L$6+O11*$N$6+Q11*$P$6+S11*$R$6+U11*$T$6+W11*$V$6+Y11*$X$6</f>
        <v>288.5</v>
      </c>
      <c r="AB11" s="46"/>
      <c r="AC11" s="46"/>
    </row>
    <row r="12" spans="1:34" ht="36" customHeight="1">
      <c r="A12" s="157" t="s">
        <v>80</v>
      </c>
      <c r="B12" s="158" t="s">
        <v>77</v>
      </c>
      <c r="C12" s="95">
        <v>4</v>
      </c>
      <c r="D12" s="159">
        <v>3</v>
      </c>
      <c r="E12" s="159"/>
      <c r="F12" s="159"/>
      <c r="G12" s="227">
        <v>132</v>
      </c>
      <c r="H12" s="25">
        <f aca="true" t="shared" si="2" ref="H12:H37">G12-I12</f>
        <v>116</v>
      </c>
      <c r="I12" s="218">
        <v>16</v>
      </c>
      <c r="J12" s="208"/>
      <c r="K12" s="212"/>
      <c r="L12" s="208"/>
      <c r="M12" s="212"/>
      <c r="N12" s="211">
        <v>8</v>
      </c>
      <c r="O12" s="210">
        <v>1</v>
      </c>
      <c r="P12" s="208">
        <v>8</v>
      </c>
      <c r="Q12" s="212">
        <v>1</v>
      </c>
      <c r="R12" s="155"/>
      <c r="S12" s="210"/>
      <c r="T12" s="208"/>
      <c r="U12" s="212"/>
      <c r="V12" s="155"/>
      <c r="W12" s="210"/>
      <c r="X12" s="208"/>
      <c r="Y12" s="209"/>
      <c r="Z12" s="1"/>
      <c r="AA12" s="235">
        <f t="shared" si="1"/>
        <v>30</v>
      </c>
      <c r="AB12" s="46"/>
      <c r="AC12" s="46">
        <f aca="true" t="shared" si="3" ref="AC12:AC48">J12+L12+N12+P12+R12+T12+V12+X12</f>
        <v>16</v>
      </c>
      <c r="AD12" s="1"/>
      <c r="AE12" s="1"/>
      <c r="AF12" s="1"/>
      <c r="AG12" s="1"/>
      <c r="AH12" s="1"/>
    </row>
    <row r="13" spans="1:34" ht="53.25" customHeight="1" thickBot="1">
      <c r="A13" s="156" t="s">
        <v>81</v>
      </c>
      <c r="B13" s="296" t="s">
        <v>165</v>
      </c>
      <c r="C13" s="297"/>
      <c r="D13" s="294">
        <v>7</v>
      </c>
      <c r="E13" s="295"/>
      <c r="F13" s="295"/>
      <c r="G13" s="298">
        <v>64</v>
      </c>
      <c r="H13" s="299">
        <f t="shared" si="2"/>
        <v>56</v>
      </c>
      <c r="I13" s="300">
        <v>8</v>
      </c>
      <c r="J13" s="301"/>
      <c r="K13" s="302"/>
      <c r="L13" s="301"/>
      <c r="M13" s="302"/>
      <c r="N13" s="303"/>
      <c r="O13" s="304"/>
      <c r="P13" s="301"/>
      <c r="Q13" s="302"/>
      <c r="R13" s="305"/>
      <c r="S13" s="306"/>
      <c r="T13" s="301"/>
      <c r="U13" s="307"/>
      <c r="V13" s="308">
        <v>8</v>
      </c>
      <c r="W13" s="309">
        <v>1</v>
      </c>
      <c r="X13" s="310"/>
      <c r="Y13" s="307"/>
      <c r="Z13" s="1"/>
      <c r="AA13" s="235">
        <f t="shared" si="1"/>
        <v>13</v>
      </c>
      <c r="AB13" s="46"/>
      <c r="AC13" s="46">
        <f t="shared" si="3"/>
        <v>8</v>
      </c>
      <c r="AD13" s="1"/>
      <c r="AE13" s="1"/>
      <c r="AF13" s="1"/>
      <c r="AG13" s="1"/>
      <c r="AH13" s="1"/>
    </row>
    <row r="14" spans="1:29" s="18" customFormat="1" ht="58.5" customHeight="1" thickBot="1">
      <c r="A14" s="73" t="s">
        <v>162</v>
      </c>
      <c r="B14" s="92" t="s">
        <v>97</v>
      </c>
      <c r="C14" s="74"/>
      <c r="D14" s="63"/>
      <c r="E14" s="63"/>
      <c r="F14" s="63"/>
      <c r="G14" s="74">
        <f>SUM(G15:G17)</f>
        <v>396</v>
      </c>
      <c r="H14" s="74">
        <f>SUM(H15:H17)</f>
        <v>348</v>
      </c>
      <c r="I14" s="74">
        <f>SUM(I15:I17)</f>
        <v>48</v>
      </c>
      <c r="J14" s="76"/>
      <c r="K14" s="77"/>
      <c r="L14" s="76"/>
      <c r="M14" s="77"/>
      <c r="N14" s="76"/>
      <c r="O14" s="75"/>
      <c r="P14" s="76"/>
      <c r="Q14" s="75"/>
      <c r="R14" s="76"/>
      <c r="S14" s="75"/>
      <c r="T14" s="76"/>
      <c r="U14" s="75"/>
      <c r="V14" s="76"/>
      <c r="W14" s="75"/>
      <c r="X14" s="76"/>
      <c r="Y14" s="77"/>
      <c r="AA14" s="235">
        <f t="shared" si="1"/>
        <v>0</v>
      </c>
      <c r="AB14" s="46"/>
      <c r="AC14" s="46">
        <f t="shared" si="3"/>
        <v>0</v>
      </c>
    </row>
    <row r="15" spans="1:77" s="47" customFormat="1" ht="36" customHeight="1">
      <c r="A15" s="69" t="s">
        <v>82</v>
      </c>
      <c r="B15" s="142" t="s">
        <v>15</v>
      </c>
      <c r="C15" s="99"/>
      <c r="D15" s="70">
        <v>2</v>
      </c>
      <c r="E15" s="70">
        <v>1</v>
      </c>
      <c r="F15" s="70"/>
      <c r="G15" s="227">
        <v>132</v>
      </c>
      <c r="H15" s="25">
        <f t="shared" si="2"/>
        <v>116</v>
      </c>
      <c r="I15" s="107">
        <v>16</v>
      </c>
      <c r="J15" s="72">
        <v>8</v>
      </c>
      <c r="K15" s="135">
        <v>1</v>
      </c>
      <c r="L15" s="119">
        <v>8</v>
      </c>
      <c r="M15" s="135">
        <v>1</v>
      </c>
      <c r="N15" s="72"/>
      <c r="O15" s="71"/>
      <c r="P15" s="66"/>
      <c r="Q15" s="64"/>
      <c r="R15" s="66"/>
      <c r="S15" s="67"/>
      <c r="T15" s="66"/>
      <c r="U15" s="67"/>
      <c r="V15" s="66"/>
      <c r="W15" s="67"/>
      <c r="X15" s="66"/>
      <c r="Y15" s="67"/>
      <c r="Z15" s="1"/>
      <c r="AA15" s="235">
        <f t="shared" si="1"/>
        <v>30</v>
      </c>
      <c r="AB15" s="46"/>
      <c r="AC15" s="46">
        <f t="shared" si="3"/>
        <v>16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50"/>
    </row>
    <row r="16" spans="1:77" s="47" customFormat="1" ht="26.25" customHeight="1">
      <c r="A16" s="69" t="s">
        <v>83</v>
      </c>
      <c r="B16" s="143" t="s">
        <v>31</v>
      </c>
      <c r="C16" s="100"/>
      <c r="D16" s="60">
        <v>4</v>
      </c>
      <c r="E16" s="60">
        <v>3</v>
      </c>
      <c r="F16" s="60"/>
      <c r="G16" s="227">
        <v>132</v>
      </c>
      <c r="H16" s="25">
        <f t="shared" si="2"/>
        <v>116</v>
      </c>
      <c r="I16" s="108">
        <v>16</v>
      </c>
      <c r="J16" s="66"/>
      <c r="K16" s="67"/>
      <c r="L16" s="66"/>
      <c r="M16" s="67"/>
      <c r="N16" s="66">
        <v>8</v>
      </c>
      <c r="O16" s="135">
        <v>1</v>
      </c>
      <c r="P16" s="121">
        <v>8</v>
      </c>
      <c r="Q16" s="135">
        <v>1</v>
      </c>
      <c r="R16" s="121"/>
      <c r="S16" s="120"/>
      <c r="T16" s="121"/>
      <c r="U16" s="120"/>
      <c r="V16" s="121"/>
      <c r="W16" s="120"/>
      <c r="X16" s="121"/>
      <c r="Y16" s="120"/>
      <c r="Z16" s="1"/>
      <c r="AA16" s="235">
        <f t="shared" si="1"/>
        <v>30</v>
      </c>
      <c r="AB16" s="46"/>
      <c r="AC16" s="46">
        <f t="shared" si="3"/>
        <v>16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50"/>
    </row>
    <row r="17" spans="1:34" ht="31.5" customHeight="1" thickBot="1">
      <c r="A17" s="69" t="s">
        <v>84</v>
      </c>
      <c r="B17" s="144" t="s">
        <v>32</v>
      </c>
      <c r="C17" s="101"/>
      <c r="D17" s="61">
        <v>2</v>
      </c>
      <c r="E17" s="61">
        <v>1</v>
      </c>
      <c r="F17" s="61"/>
      <c r="G17" s="80">
        <v>132</v>
      </c>
      <c r="H17" s="25">
        <f t="shared" si="2"/>
        <v>116</v>
      </c>
      <c r="I17" s="109">
        <v>16</v>
      </c>
      <c r="J17" s="40">
        <v>8</v>
      </c>
      <c r="K17" s="135">
        <v>1</v>
      </c>
      <c r="L17" s="38">
        <v>8</v>
      </c>
      <c r="M17" s="135">
        <v>1</v>
      </c>
      <c r="N17" s="38"/>
      <c r="O17" s="128"/>
      <c r="P17" s="23"/>
      <c r="Q17" s="126"/>
      <c r="R17" s="23"/>
      <c r="S17" s="24"/>
      <c r="T17" s="23"/>
      <c r="U17" s="24"/>
      <c r="V17" s="23"/>
      <c r="W17" s="24"/>
      <c r="X17" s="23"/>
      <c r="Y17" s="24"/>
      <c r="Z17" s="3"/>
      <c r="AA17" s="235">
        <f t="shared" si="1"/>
        <v>30</v>
      </c>
      <c r="AB17" s="46"/>
      <c r="AC17" s="46">
        <f t="shared" si="3"/>
        <v>16</v>
      </c>
      <c r="AD17" s="1"/>
      <c r="AE17" s="1"/>
      <c r="AF17" s="1"/>
      <c r="AG17" s="1"/>
      <c r="AH17" s="1"/>
    </row>
    <row r="18" spans="1:34" ht="31.5" customHeight="1" thickBot="1">
      <c r="A18" s="73" t="s">
        <v>98</v>
      </c>
      <c r="B18" s="93" t="s">
        <v>88</v>
      </c>
      <c r="C18" s="84"/>
      <c r="D18" s="82"/>
      <c r="E18" s="82"/>
      <c r="F18" s="82"/>
      <c r="G18" s="84">
        <f>G19</f>
        <v>64</v>
      </c>
      <c r="H18" s="84">
        <f>H19</f>
        <v>56</v>
      </c>
      <c r="I18" s="84">
        <f>I19</f>
        <v>8</v>
      </c>
      <c r="J18" s="85"/>
      <c r="K18" s="86"/>
      <c r="L18" s="85"/>
      <c r="M18" s="86"/>
      <c r="N18" s="85"/>
      <c r="O18" s="87"/>
      <c r="P18" s="85"/>
      <c r="Q18" s="87"/>
      <c r="R18" s="85"/>
      <c r="S18" s="87"/>
      <c r="T18" s="85"/>
      <c r="U18" s="87"/>
      <c r="V18" s="85"/>
      <c r="W18" s="87"/>
      <c r="X18" s="85"/>
      <c r="Y18" s="86"/>
      <c r="Z18" s="3"/>
      <c r="AA18" s="235">
        <f t="shared" si="1"/>
        <v>0</v>
      </c>
      <c r="AB18" s="46"/>
      <c r="AC18" s="46">
        <f t="shared" si="3"/>
        <v>0</v>
      </c>
      <c r="AD18" s="1"/>
      <c r="AE18" s="1"/>
      <c r="AF18" s="1"/>
      <c r="AG18" s="1"/>
      <c r="AH18" s="1"/>
    </row>
    <row r="19" spans="1:34" ht="31.5" customHeight="1" thickBot="1">
      <c r="A19" s="78" t="s">
        <v>85</v>
      </c>
      <c r="B19" s="141" t="s">
        <v>43</v>
      </c>
      <c r="C19" s="96"/>
      <c r="D19" s="79">
        <v>8</v>
      </c>
      <c r="E19" s="79"/>
      <c r="F19" s="79"/>
      <c r="G19" s="80">
        <v>64</v>
      </c>
      <c r="H19" s="25">
        <f t="shared" si="2"/>
        <v>56</v>
      </c>
      <c r="I19" s="109">
        <v>8</v>
      </c>
      <c r="J19" s="40"/>
      <c r="K19" s="39"/>
      <c r="L19" s="40"/>
      <c r="M19" s="39"/>
      <c r="N19" s="40"/>
      <c r="O19" s="127"/>
      <c r="P19" s="23"/>
      <c r="R19" s="23"/>
      <c r="S19" s="24"/>
      <c r="T19" s="23"/>
      <c r="U19" s="24"/>
      <c r="V19" s="23"/>
      <c r="W19" s="24"/>
      <c r="X19" s="23">
        <v>8</v>
      </c>
      <c r="Y19" s="135">
        <v>1</v>
      </c>
      <c r="Z19" s="3"/>
      <c r="AA19" s="235">
        <f t="shared" si="1"/>
        <v>16</v>
      </c>
      <c r="AB19" s="46"/>
      <c r="AC19" s="46">
        <f t="shared" si="3"/>
        <v>8</v>
      </c>
      <c r="AD19" s="1"/>
      <c r="AE19" s="1"/>
      <c r="AF19" s="1"/>
      <c r="AG19" s="1"/>
      <c r="AH19" s="1"/>
    </row>
    <row r="20" spans="1:76" s="20" customFormat="1" ht="45" customHeight="1" thickBot="1">
      <c r="A20" s="68" t="s">
        <v>34</v>
      </c>
      <c r="B20" s="92" t="s">
        <v>87</v>
      </c>
      <c r="C20" s="51"/>
      <c r="D20" s="82"/>
      <c r="E20" s="82"/>
      <c r="F20" s="82"/>
      <c r="G20" s="51">
        <f>G21+G22+SUM(G26:G34)</f>
        <v>2996</v>
      </c>
      <c r="H20" s="51">
        <f>H21+H22+SUM(H26:H34)</f>
        <v>2526</v>
      </c>
      <c r="I20" s="51">
        <f>I21+I22+SUM(I26:I34)</f>
        <v>470</v>
      </c>
      <c r="J20" s="41"/>
      <c r="K20" s="151"/>
      <c r="L20" s="41"/>
      <c r="M20" s="83"/>
      <c r="N20" s="41"/>
      <c r="O20" s="65"/>
      <c r="P20" s="41"/>
      <c r="Q20" s="65"/>
      <c r="R20" s="41"/>
      <c r="S20" s="65"/>
      <c r="T20" s="41"/>
      <c r="U20" s="65"/>
      <c r="V20" s="41"/>
      <c r="W20" s="65"/>
      <c r="X20" s="41"/>
      <c r="Y20" s="83"/>
      <c r="Z20" s="18"/>
      <c r="AA20" s="235">
        <f t="shared" si="1"/>
        <v>0</v>
      </c>
      <c r="AB20" s="46"/>
      <c r="AC20" s="46">
        <f t="shared" si="3"/>
        <v>0</v>
      </c>
      <c r="AD20" s="19"/>
      <c r="AE20" s="19"/>
      <c r="AF20" s="19"/>
      <c r="AG20" s="19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</row>
    <row r="21" spans="1:34" ht="36" customHeight="1">
      <c r="A21" s="81" t="s">
        <v>35</v>
      </c>
      <c r="B21" s="137" t="s">
        <v>11</v>
      </c>
      <c r="C21" s="240">
        <v>123468</v>
      </c>
      <c r="D21" s="154">
        <v>5</v>
      </c>
      <c r="E21" s="48">
        <v>7</v>
      </c>
      <c r="F21" s="48"/>
      <c r="G21" s="227">
        <v>392</v>
      </c>
      <c r="H21" s="25">
        <f t="shared" si="2"/>
        <v>328</v>
      </c>
      <c r="I21" s="104">
        <v>64</v>
      </c>
      <c r="J21" s="27">
        <v>8</v>
      </c>
      <c r="K21" s="130">
        <v>1</v>
      </c>
      <c r="L21" s="150">
        <v>8</v>
      </c>
      <c r="M21" s="135">
        <v>1</v>
      </c>
      <c r="N21" s="27">
        <v>8</v>
      </c>
      <c r="O21" s="135">
        <v>1</v>
      </c>
      <c r="P21" s="23">
        <v>8</v>
      </c>
      <c r="Q21" s="135">
        <v>1</v>
      </c>
      <c r="R21" s="23">
        <v>8</v>
      </c>
      <c r="S21" s="135">
        <v>1</v>
      </c>
      <c r="T21" s="23">
        <v>8</v>
      </c>
      <c r="U21" s="135">
        <v>1</v>
      </c>
      <c r="V21" s="23">
        <v>8</v>
      </c>
      <c r="W21" s="135">
        <v>1</v>
      </c>
      <c r="X21" s="23">
        <v>8</v>
      </c>
      <c r="Y21" s="135">
        <v>1</v>
      </c>
      <c r="Z21" s="2"/>
      <c r="AA21" s="235">
        <f t="shared" si="1"/>
        <v>119</v>
      </c>
      <c r="AB21" s="46"/>
      <c r="AC21" s="46">
        <f t="shared" si="3"/>
        <v>64</v>
      </c>
      <c r="AD21" s="1"/>
      <c r="AE21" s="1"/>
      <c r="AF21" s="1"/>
      <c r="AG21" s="1"/>
      <c r="AH21" s="1"/>
    </row>
    <row r="22" spans="1:29" s="44" customFormat="1" ht="36" customHeight="1">
      <c r="A22" s="116" t="s">
        <v>36</v>
      </c>
      <c r="B22" s="138" t="s">
        <v>59</v>
      </c>
      <c r="C22" s="241"/>
      <c r="D22" s="117"/>
      <c r="E22" s="117"/>
      <c r="F22" s="117"/>
      <c r="G22" s="228">
        <v>784</v>
      </c>
      <c r="H22" s="115">
        <f t="shared" si="2"/>
        <v>650</v>
      </c>
      <c r="I22" s="118">
        <f>SUM(I23:I25)</f>
        <v>134</v>
      </c>
      <c r="J22" s="27"/>
      <c r="K22" s="26"/>
      <c r="L22" s="112"/>
      <c r="M22" s="135"/>
      <c r="N22" s="112"/>
      <c r="O22" s="135"/>
      <c r="P22" s="131"/>
      <c r="Q22" s="135"/>
      <c r="R22" s="131"/>
      <c r="S22" s="135"/>
      <c r="T22" s="131"/>
      <c r="U22" s="135"/>
      <c r="V22" s="131"/>
      <c r="W22" s="135"/>
      <c r="X22" s="131"/>
      <c r="Y22" s="135"/>
      <c r="Z22" s="113"/>
      <c r="AA22" s="235">
        <f t="shared" si="1"/>
        <v>0</v>
      </c>
      <c r="AB22" s="46"/>
      <c r="AC22" s="46">
        <f t="shared" si="3"/>
        <v>0</v>
      </c>
    </row>
    <row r="23" spans="1:34" ht="36" customHeight="1">
      <c r="A23" s="114" t="s">
        <v>52</v>
      </c>
      <c r="B23" s="139" t="s">
        <v>51</v>
      </c>
      <c r="C23" s="242">
        <v>4</v>
      </c>
      <c r="D23" s="48">
        <v>3</v>
      </c>
      <c r="E23" s="48"/>
      <c r="F23" s="48"/>
      <c r="G23" s="227">
        <v>132</v>
      </c>
      <c r="H23" s="25">
        <f t="shared" si="2"/>
        <v>108</v>
      </c>
      <c r="I23" s="104">
        <v>24</v>
      </c>
      <c r="J23" s="27"/>
      <c r="K23" s="26"/>
      <c r="L23" s="27"/>
      <c r="M23" s="135"/>
      <c r="N23" s="27">
        <v>12</v>
      </c>
      <c r="O23" s="135">
        <v>2</v>
      </c>
      <c r="P23" s="23">
        <v>12</v>
      </c>
      <c r="Q23" s="135">
        <v>2</v>
      </c>
      <c r="R23" s="23"/>
      <c r="S23" s="135"/>
      <c r="T23" s="23"/>
      <c r="U23" s="135"/>
      <c r="V23" s="23"/>
      <c r="W23" s="135"/>
      <c r="X23" s="23"/>
      <c r="Y23" s="135"/>
      <c r="Z23" s="2"/>
      <c r="AA23" s="235">
        <f t="shared" si="1"/>
        <v>60</v>
      </c>
      <c r="AB23" s="46"/>
      <c r="AC23" s="46">
        <f t="shared" si="3"/>
        <v>24</v>
      </c>
      <c r="AD23" s="1"/>
      <c r="AE23" s="1"/>
      <c r="AF23" s="1"/>
      <c r="AG23" s="1"/>
      <c r="AH23" s="1"/>
    </row>
    <row r="24" spans="1:34" ht="36" customHeight="1">
      <c r="A24" s="114" t="s">
        <v>53</v>
      </c>
      <c r="B24" s="139" t="s">
        <v>60</v>
      </c>
      <c r="C24" s="242" t="s">
        <v>65</v>
      </c>
      <c r="D24" s="48" t="s">
        <v>66</v>
      </c>
      <c r="E24" s="48"/>
      <c r="F24" s="48"/>
      <c r="G24" s="227">
        <v>260</v>
      </c>
      <c r="H24" s="25">
        <f t="shared" si="2"/>
        <v>214</v>
      </c>
      <c r="I24" s="104">
        <v>46</v>
      </c>
      <c r="J24" s="27"/>
      <c r="K24" s="26"/>
      <c r="L24" s="27"/>
      <c r="M24" s="135"/>
      <c r="N24" s="27"/>
      <c r="O24" s="135"/>
      <c r="P24" s="23"/>
      <c r="Q24" s="135"/>
      <c r="R24" s="23">
        <v>12</v>
      </c>
      <c r="S24" s="135">
        <v>2</v>
      </c>
      <c r="T24" s="125">
        <v>10</v>
      </c>
      <c r="U24" s="135">
        <v>1.5</v>
      </c>
      <c r="V24" s="125">
        <v>12</v>
      </c>
      <c r="W24" s="135">
        <v>2</v>
      </c>
      <c r="X24" s="125">
        <v>12</v>
      </c>
      <c r="Y24" s="135">
        <v>2</v>
      </c>
      <c r="Z24" s="2"/>
      <c r="AA24" s="235">
        <f t="shared" si="1"/>
        <v>109.5</v>
      </c>
      <c r="AB24" s="46"/>
      <c r="AC24" s="46">
        <f t="shared" si="3"/>
        <v>46</v>
      </c>
      <c r="AD24" s="1"/>
      <c r="AE24" s="1"/>
      <c r="AF24" s="1"/>
      <c r="AG24" s="1"/>
      <c r="AH24" s="1"/>
    </row>
    <row r="25" spans="1:34" ht="36" customHeight="1">
      <c r="A25" s="114" t="s">
        <v>54</v>
      </c>
      <c r="B25" s="139" t="s">
        <v>89</v>
      </c>
      <c r="C25" s="243" t="s">
        <v>68</v>
      </c>
      <c r="D25" s="48" t="s">
        <v>72</v>
      </c>
      <c r="E25" s="48"/>
      <c r="F25" s="48"/>
      <c r="G25" s="227">
        <v>392</v>
      </c>
      <c r="H25" s="25">
        <f t="shared" si="2"/>
        <v>328</v>
      </c>
      <c r="I25" s="104">
        <v>64</v>
      </c>
      <c r="J25" s="27">
        <v>8</v>
      </c>
      <c r="K25" s="130">
        <v>1</v>
      </c>
      <c r="L25" s="27">
        <v>8</v>
      </c>
      <c r="M25" s="135">
        <v>1</v>
      </c>
      <c r="N25" s="27">
        <v>8</v>
      </c>
      <c r="O25" s="135">
        <v>1</v>
      </c>
      <c r="P25" s="23">
        <v>8</v>
      </c>
      <c r="Q25" s="135">
        <v>1</v>
      </c>
      <c r="R25" s="23">
        <v>8</v>
      </c>
      <c r="S25" s="135">
        <v>1</v>
      </c>
      <c r="T25" s="23">
        <v>8</v>
      </c>
      <c r="U25" s="135">
        <v>1</v>
      </c>
      <c r="V25" s="23">
        <v>8</v>
      </c>
      <c r="W25" s="135">
        <v>1</v>
      </c>
      <c r="X25" s="23">
        <v>8</v>
      </c>
      <c r="Y25" s="135">
        <v>1</v>
      </c>
      <c r="Z25" s="2"/>
      <c r="AA25" s="235">
        <f t="shared" si="1"/>
        <v>119</v>
      </c>
      <c r="AB25" s="46"/>
      <c r="AC25" s="46">
        <f t="shared" si="3"/>
        <v>64</v>
      </c>
      <c r="AD25" s="1"/>
      <c r="AE25" s="1"/>
      <c r="AF25" s="1"/>
      <c r="AG25" s="1"/>
      <c r="AH25" s="1"/>
    </row>
    <row r="26" spans="1:34" ht="36" customHeight="1">
      <c r="A26" s="55" t="s">
        <v>63</v>
      </c>
      <c r="B26" s="140" t="s">
        <v>90</v>
      </c>
      <c r="C26" s="242">
        <v>8</v>
      </c>
      <c r="D26" s="48" t="s">
        <v>67</v>
      </c>
      <c r="E26" s="48"/>
      <c r="F26" s="48"/>
      <c r="G26" s="227">
        <v>128</v>
      </c>
      <c r="H26" s="25">
        <f t="shared" si="2"/>
        <v>96</v>
      </c>
      <c r="I26" s="104">
        <v>32</v>
      </c>
      <c r="J26" s="27"/>
      <c r="K26" s="135"/>
      <c r="L26" s="27"/>
      <c r="M26" s="135"/>
      <c r="N26" s="27"/>
      <c r="O26" s="135"/>
      <c r="P26" s="23"/>
      <c r="Q26" s="135"/>
      <c r="R26" s="23">
        <v>8</v>
      </c>
      <c r="S26" s="135">
        <v>1</v>
      </c>
      <c r="T26" s="23">
        <v>8</v>
      </c>
      <c r="U26" s="135">
        <v>1</v>
      </c>
      <c r="V26" s="23">
        <v>8</v>
      </c>
      <c r="W26" s="135">
        <v>1</v>
      </c>
      <c r="X26" s="23">
        <v>8</v>
      </c>
      <c r="Y26" s="135">
        <v>1</v>
      </c>
      <c r="Z26" s="2"/>
      <c r="AA26" s="235">
        <f t="shared" si="1"/>
        <v>59</v>
      </c>
      <c r="AB26" s="46"/>
      <c r="AC26" s="46">
        <f t="shared" si="3"/>
        <v>32</v>
      </c>
      <c r="AD26" s="1"/>
      <c r="AE26" s="1"/>
      <c r="AF26" s="1"/>
      <c r="AG26" s="1"/>
      <c r="AH26" s="1"/>
    </row>
    <row r="27" spans="1:33" s="3" customFormat="1" ht="36" customHeight="1">
      <c r="A27" s="55" t="s">
        <v>37</v>
      </c>
      <c r="B27" s="140" t="s">
        <v>6</v>
      </c>
      <c r="C27" s="240">
        <v>246</v>
      </c>
      <c r="D27" s="49">
        <v>135</v>
      </c>
      <c r="E27" s="49"/>
      <c r="F27" s="49"/>
      <c r="G27" s="227">
        <v>264</v>
      </c>
      <c r="H27" s="25">
        <f t="shared" si="2"/>
        <v>216</v>
      </c>
      <c r="I27" s="105">
        <v>48</v>
      </c>
      <c r="J27" s="23">
        <v>8</v>
      </c>
      <c r="K27" s="135">
        <v>1</v>
      </c>
      <c r="L27" s="23">
        <v>8</v>
      </c>
      <c r="M27" s="135">
        <v>1</v>
      </c>
      <c r="N27" s="23">
        <v>8</v>
      </c>
      <c r="O27" s="135">
        <v>1</v>
      </c>
      <c r="P27" s="23">
        <v>8</v>
      </c>
      <c r="Q27" s="135">
        <v>1</v>
      </c>
      <c r="R27" s="23">
        <v>8</v>
      </c>
      <c r="S27" s="135">
        <v>1</v>
      </c>
      <c r="T27" s="23">
        <v>8</v>
      </c>
      <c r="U27" s="135">
        <v>1</v>
      </c>
      <c r="V27" s="23"/>
      <c r="W27" s="135"/>
      <c r="X27" s="23"/>
      <c r="Y27" s="135"/>
      <c r="Z27" s="2"/>
      <c r="AA27" s="235">
        <f t="shared" si="1"/>
        <v>90</v>
      </c>
      <c r="AB27" s="46"/>
      <c r="AC27" s="46">
        <f t="shared" si="3"/>
        <v>48</v>
      </c>
      <c r="AD27" s="1"/>
      <c r="AE27" s="1"/>
      <c r="AF27" s="1"/>
      <c r="AG27" s="1"/>
    </row>
    <row r="28" spans="1:33" s="3" customFormat="1" ht="36" customHeight="1">
      <c r="A28" s="55" t="s">
        <v>38</v>
      </c>
      <c r="B28" s="140" t="s">
        <v>91</v>
      </c>
      <c r="C28" s="242" t="s">
        <v>69</v>
      </c>
      <c r="D28" s="49"/>
      <c r="E28" s="49"/>
      <c r="F28" s="49"/>
      <c r="G28" s="227">
        <v>256</v>
      </c>
      <c r="H28" s="25">
        <f t="shared" si="2"/>
        <v>240</v>
      </c>
      <c r="I28" s="105">
        <v>16</v>
      </c>
      <c r="J28" s="23"/>
      <c r="K28" s="135"/>
      <c r="L28" s="23"/>
      <c r="M28" s="135"/>
      <c r="N28" s="23"/>
      <c r="O28" s="135"/>
      <c r="P28" s="125"/>
      <c r="Q28" s="135"/>
      <c r="R28" s="125"/>
      <c r="S28" s="135"/>
      <c r="T28" s="125"/>
      <c r="U28" s="135"/>
      <c r="V28" s="125">
        <v>8</v>
      </c>
      <c r="W28" s="135">
        <v>1</v>
      </c>
      <c r="X28" s="125">
        <v>8</v>
      </c>
      <c r="Y28" s="135">
        <v>1</v>
      </c>
      <c r="Z28" s="2"/>
      <c r="AA28" s="235">
        <f t="shared" si="1"/>
        <v>29</v>
      </c>
      <c r="AB28" s="46"/>
      <c r="AC28" s="46">
        <f t="shared" si="3"/>
        <v>16</v>
      </c>
      <c r="AD28" s="1"/>
      <c r="AE28" s="1"/>
      <c r="AF28" s="1"/>
      <c r="AG28" s="1"/>
    </row>
    <row r="29" spans="1:34" ht="60" customHeight="1">
      <c r="A29" s="55" t="s">
        <v>39</v>
      </c>
      <c r="B29" s="140" t="s">
        <v>12</v>
      </c>
      <c r="C29" s="242" t="s">
        <v>76</v>
      </c>
      <c r="D29" s="49" t="s">
        <v>73</v>
      </c>
      <c r="E29" s="49"/>
      <c r="F29" s="49"/>
      <c r="G29" s="227">
        <v>196</v>
      </c>
      <c r="H29" s="25">
        <f t="shared" si="2"/>
        <v>148</v>
      </c>
      <c r="I29" s="105">
        <v>48</v>
      </c>
      <c r="J29" s="23">
        <v>8</v>
      </c>
      <c r="K29" s="135">
        <v>1</v>
      </c>
      <c r="L29" s="23">
        <v>8</v>
      </c>
      <c r="M29" s="135">
        <v>1</v>
      </c>
      <c r="N29" s="23">
        <v>8</v>
      </c>
      <c r="O29" s="135">
        <v>1</v>
      </c>
      <c r="P29" s="23">
        <v>8</v>
      </c>
      <c r="Q29" s="135">
        <v>1</v>
      </c>
      <c r="R29" s="23">
        <v>8</v>
      </c>
      <c r="S29" s="135">
        <v>1</v>
      </c>
      <c r="T29" s="23">
        <v>8</v>
      </c>
      <c r="U29" s="135">
        <v>1</v>
      </c>
      <c r="V29" s="23"/>
      <c r="W29" s="135"/>
      <c r="X29" s="23"/>
      <c r="Y29" s="135"/>
      <c r="Z29" s="1"/>
      <c r="AA29" s="235">
        <f t="shared" si="1"/>
        <v>90</v>
      </c>
      <c r="AB29" s="46"/>
      <c r="AC29" s="46">
        <f t="shared" si="3"/>
        <v>48</v>
      </c>
      <c r="AD29" s="3"/>
      <c r="AE29" s="3"/>
      <c r="AF29" s="3"/>
      <c r="AG29" s="3"/>
      <c r="AH29" s="1"/>
    </row>
    <row r="30" spans="1:34" ht="36" customHeight="1">
      <c r="A30" s="55" t="s">
        <v>61</v>
      </c>
      <c r="B30" s="140" t="s">
        <v>13</v>
      </c>
      <c r="C30" s="242" t="s">
        <v>64</v>
      </c>
      <c r="D30" s="49" t="s">
        <v>71</v>
      </c>
      <c r="E30" s="49">
        <v>1</v>
      </c>
      <c r="F30" s="49"/>
      <c r="G30" s="227">
        <v>392</v>
      </c>
      <c r="H30" s="25">
        <f t="shared" si="2"/>
        <v>344</v>
      </c>
      <c r="I30" s="105">
        <v>48</v>
      </c>
      <c r="J30" s="23">
        <v>8</v>
      </c>
      <c r="K30" s="135">
        <v>1</v>
      </c>
      <c r="L30" s="23">
        <v>8</v>
      </c>
      <c r="M30" s="135">
        <v>1</v>
      </c>
      <c r="N30" s="23">
        <v>8</v>
      </c>
      <c r="O30" s="135">
        <v>1</v>
      </c>
      <c r="P30" s="23">
        <v>8</v>
      </c>
      <c r="Q30" s="135">
        <v>1</v>
      </c>
      <c r="R30" s="23">
        <v>8</v>
      </c>
      <c r="S30" s="135">
        <v>1</v>
      </c>
      <c r="T30" s="23">
        <v>8</v>
      </c>
      <c r="U30" s="135">
        <v>1</v>
      </c>
      <c r="V30" s="23"/>
      <c r="W30" s="135"/>
      <c r="X30" s="23"/>
      <c r="Y30" s="135"/>
      <c r="Z30" s="2"/>
      <c r="AA30" s="235">
        <f t="shared" si="1"/>
        <v>90</v>
      </c>
      <c r="AB30" s="46"/>
      <c r="AC30" s="46">
        <f t="shared" si="3"/>
        <v>48</v>
      </c>
      <c r="AD30" s="2"/>
      <c r="AE30" s="2"/>
      <c r="AF30" s="2"/>
      <c r="AG30" s="2"/>
      <c r="AH30" s="1"/>
    </row>
    <row r="31" spans="1:34" ht="45.75" customHeight="1">
      <c r="A31" s="55" t="s">
        <v>40</v>
      </c>
      <c r="B31" s="140" t="s">
        <v>50</v>
      </c>
      <c r="C31" s="242">
        <v>8</v>
      </c>
      <c r="D31" s="49">
        <v>7</v>
      </c>
      <c r="E31" s="49"/>
      <c r="F31" s="49"/>
      <c r="G31" s="227">
        <v>128</v>
      </c>
      <c r="H31" s="25">
        <f t="shared" si="2"/>
        <v>112</v>
      </c>
      <c r="I31" s="105">
        <v>16</v>
      </c>
      <c r="J31" s="23"/>
      <c r="K31" s="135"/>
      <c r="L31" s="23"/>
      <c r="M31" s="135"/>
      <c r="N31" s="23"/>
      <c r="O31" s="135"/>
      <c r="P31" s="23"/>
      <c r="Q31" s="135"/>
      <c r="R31" s="23"/>
      <c r="S31" s="135"/>
      <c r="T31" s="23"/>
      <c r="U31" s="135"/>
      <c r="V31" s="23">
        <v>8</v>
      </c>
      <c r="W31" s="135">
        <v>1</v>
      </c>
      <c r="X31" s="23">
        <v>8</v>
      </c>
      <c r="Y31" s="135">
        <v>1</v>
      </c>
      <c r="Z31" s="2"/>
      <c r="AA31" s="235">
        <f t="shared" si="1"/>
        <v>29</v>
      </c>
      <c r="AB31" s="46"/>
      <c r="AC31" s="46">
        <f t="shared" si="3"/>
        <v>16</v>
      </c>
      <c r="AD31" s="2"/>
      <c r="AE31" s="2"/>
      <c r="AF31" s="2"/>
      <c r="AG31" s="2"/>
      <c r="AH31" s="1"/>
    </row>
    <row r="32" spans="1:34" ht="36" customHeight="1">
      <c r="A32" s="55" t="s">
        <v>62</v>
      </c>
      <c r="B32" s="140" t="s">
        <v>33</v>
      </c>
      <c r="C32" s="242"/>
      <c r="D32" s="49">
        <v>8</v>
      </c>
      <c r="E32" s="49">
        <v>7</v>
      </c>
      <c r="F32" s="49"/>
      <c r="G32" s="227">
        <v>64</v>
      </c>
      <c r="H32" s="25">
        <f t="shared" si="2"/>
        <v>48</v>
      </c>
      <c r="I32" s="105">
        <v>16</v>
      </c>
      <c r="J32" s="23"/>
      <c r="K32" s="135"/>
      <c r="L32" s="23"/>
      <c r="M32" s="135"/>
      <c r="N32" s="23"/>
      <c r="O32" s="135"/>
      <c r="P32" s="23"/>
      <c r="Q32" s="135"/>
      <c r="R32" s="23"/>
      <c r="S32" s="135"/>
      <c r="T32" s="23"/>
      <c r="U32" s="135"/>
      <c r="V32" s="23">
        <v>8</v>
      </c>
      <c r="W32" s="135">
        <v>1</v>
      </c>
      <c r="X32" s="23">
        <v>8</v>
      </c>
      <c r="Y32" s="135">
        <v>1</v>
      </c>
      <c r="Z32" s="2"/>
      <c r="AA32" s="235">
        <f t="shared" si="1"/>
        <v>29</v>
      </c>
      <c r="AB32" s="46"/>
      <c r="AC32" s="46">
        <f t="shared" si="3"/>
        <v>16</v>
      </c>
      <c r="AD32" s="2"/>
      <c r="AE32" s="2"/>
      <c r="AF32" s="2"/>
      <c r="AG32" s="2"/>
      <c r="AH32" s="1"/>
    </row>
    <row r="33" spans="1:29" s="44" customFormat="1" ht="39.75" customHeight="1">
      <c r="A33" s="55" t="s">
        <v>41</v>
      </c>
      <c r="B33" s="94" t="s">
        <v>158</v>
      </c>
      <c r="C33" s="242"/>
      <c r="D33" s="48">
        <v>6</v>
      </c>
      <c r="E33" s="48">
        <v>5</v>
      </c>
      <c r="F33" s="48"/>
      <c r="G33" s="227">
        <v>128</v>
      </c>
      <c r="H33" s="25">
        <f t="shared" si="2"/>
        <v>112</v>
      </c>
      <c r="I33" s="104">
        <v>16</v>
      </c>
      <c r="J33" s="27"/>
      <c r="K33" s="135"/>
      <c r="L33" s="27"/>
      <c r="M33" s="135"/>
      <c r="N33" s="29"/>
      <c r="O33" s="135"/>
      <c r="P33" s="132"/>
      <c r="Q33" s="135"/>
      <c r="R33" s="132">
        <v>8</v>
      </c>
      <c r="S33" s="135">
        <v>1</v>
      </c>
      <c r="T33" s="132">
        <v>8</v>
      </c>
      <c r="U33" s="135">
        <v>1</v>
      </c>
      <c r="V33" s="148"/>
      <c r="W33" s="135"/>
      <c r="X33" s="132"/>
      <c r="Y33" s="133"/>
      <c r="AA33" s="235">
        <f t="shared" si="1"/>
        <v>30</v>
      </c>
      <c r="AB33" s="46"/>
      <c r="AC33" s="46">
        <f t="shared" si="3"/>
        <v>16</v>
      </c>
    </row>
    <row r="34" spans="1:34" ht="36" customHeight="1" thickBot="1">
      <c r="A34" s="55" t="s">
        <v>42</v>
      </c>
      <c r="B34" s="136" t="s">
        <v>4</v>
      </c>
      <c r="C34" s="244">
        <v>4</v>
      </c>
      <c r="D34" s="62">
        <v>2</v>
      </c>
      <c r="E34" s="62" t="s">
        <v>74</v>
      </c>
      <c r="F34" s="62"/>
      <c r="G34" s="80">
        <v>264</v>
      </c>
      <c r="H34" s="25">
        <f t="shared" si="2"/>
        <v>232</v>
      </c>
      <c r="I34" s="106">
        <v>32</v>
      </c>
      <c r="J34" s="38">
        <v>8</v>
      </c>
      <c r="K34" s="135">
        <v>1</v>
      </c>
      <c r="L34" s="38">
        <v>8</v>
      </c>
      <c r="M34" s="135">
        <v>1</v>
      </c>
      <c r="N34" s="38">
        <v>8</v>
      </c>
      <c r="O34" s="135">
        <v>1</v>
      </c>
      <c r="P34" s="38">
        <v>8</v>
      </c>
      <c r="Q34" s="135">
        <v>1</v>
      </c>
      <c r="R34" s="38"/>
      <c r="S34" s="135"/>
      <c r="T34" s="38"/>
      <c r="U34" s="135"/>
      <c r="V34" s="149"/>
      <c r="W34" s="135"/>
      <c r="X34" s="38"/>
      <c r="Y34" s="37"/>
      <c r="Z34" s="2"/>
      <c r="AA34" s="235">
        <f t="shared" si="1"/>
        <v>60</v>
      </c>
      <c r="AB34" s="46"/>
      <c r="AC34" s="46">
        <f t="shared" si="3"/>
        <v>32</v>
      </c>
      <c r="AD34" s="2"/>
      <c r="AE34" s="2"/>
      <c r="AF34" s="2"/>
      <c r="AG34" s="2"/>
      <c r="AH34" s="1"/>
    </row>
    <row r="35" spans="1:29" s="21" customFormat="1" ht="36" customHeight="1" thickBot="1">
      <c r="A35" s="145"/>
      <c r="B35" s="146" t="s">
        <v>44</v>
      </c>
      <c r="C35" s="245"/>
      <c r="D35" s="134"/>
      <c r="E35" s="134"/>
      <c r="F35" s="134"/>
      <c r="G35" s="51">
        <f>SUM(G36:G37)</f>
        <v>166</v>
      </c>
      <c r="H35" s="51">
        <f>SUM(H36:H37)</f>
        <v>142</v>
      </c>
      <c r="I35" s="42">
        <f>SUM(I36:I37)</f>
        <v>24</v>
      </c>
      <c r="J35" s="41"/>
      <c r="K35" s="83"/>
      <c r="L35" s="41"/>
      <c r="M35" s="83"/>
      <c r="N35" s="41"/>
      <c r="O35" s="65"/>
      <c r="P35" s="41"/>
      <c r="Q35" s="65"/>
      <c r="R35" s="41"/>
      <c r="S35" s="83"/>
      <c r="T35" s="41"/>
      <c r="U35" s="83"/>
      <c r="V35" s="41"/>
      <c r="W35" s="83"/>
      <c r="X35" s="41"/>
      <c r="Y35" s="83"/>
      <c r="AA35" s="235">
        <f t="shared" si="1"/>
        <v>0</v>
      </c>
      <c r="AB35" s="46"/>
      <c r="AC35" s="46">
        <f t="shared" si="3"/>
        <v>0</v>
      </c>
    </row>
    <row r="36" spans="1:34" ht="45.75" customHeight="1">
      <c r="A36" s="56" t="s">
        <v>92</v>
      </c>
      <c r="B36" s="152" t="s">
        <v>93</v>
      </c>
      <c r="C36" s="246"/>
      <c r="D36" s="48">
        <v>6</v>
      </c>
      <c r="E36" s="48">
        <v>2</v>
      </c>
      <c r="F36" s="48">
        <v>2</v>
      </c>
      <c r="G36" s="229">
        <v>34</v>
      </c>
      <c r="H36" s="25">
        <f t="shared" si="2"/>
        <v>26</v>
      </c>
      <c r="I36" s="104">
        <v>8</v>
      </c>
      <c r="J36" s="27"/>
      <c r="K36" s="26"/>
      <c r="L36" s="27">
        <v>4</v>
      </c>
      <c r="M36" s="28">
        <v>0.5</v>
      </c>
      <c r="N36" s="27"/>
      <c r="O36" s="129"/>
      <c r="P36" s="27"/>
      <c r="Q36" s="129"/>
      <c r="R36" s="27"/>
      <c r="S36" s="26"/>
      <c r="T36" s="27">
        <v>4</v>
      </c>
      <c r="U36" s="28">
        <v>0.5</v>
      </c>
      <c r="V36" s="27"/>
      <c r="W36" s="26"/>
      <c r="X36" s="27"/>
      <c r="Y36" s="26"/>
      <c r="Z36" s="1"/>
      <c r="AA36" s="235">
        <f t="shared" si="1"/>
        <v>17</v>
      </c>
      <c r="AB36" s="46"/>
      <c r="AC36" s="46">
        <f t="shared" si="3"/>
        <v>8</v>
      </c>
      <c r="AD36" s="1"/>
      <c r="AE36" s="1"/>
      <c r="AF36" s="1"/>
      <c r="AG36" s="1"/>
      <c r="AH36" s="1"/>
    </row>
    <row r="37" spans="1:34" ht="45.75" customHeight="1" thickBot="1">
      <c r="A37" s="56" t="s">
        <v>92</v>
      </c>
      <c r="B37" s="153" t="s">
        <v>70</v>
      </c>
      <c r="C37" s="242"/>
      <c r="D37" s="48" t="s">
        <v>75</v>
      </c>
      <c r="E37" s="48"/>
      <c r="F37" s="48"/>
      <c r="G37" s="230">
        <v>132</v>
      </c>
      <c r="H37" s="25">
        <f t="shared" si="2"/>
        <v>116</v>
      </c>
      <c r="I37" s="104">
        <v>16</v>
      </c>
      <c r="J37" s="27">
        <v>8</v>
      </c>
      <c r="K37" s="135">
        <v>1</v>
      </c>
      <c r="L37" s="27">
        <v>8</v>
      </c>
      <c r="M37" s="135">
        <v>1</v>
      </c>
      <c r="N37" s="27"/>
      <c r="O37" s="135"/>
      <c r="P37" s="23"/>
      <c r="Q37" s="135"/>
      <c r="R37" s="23"/>
      <c r="S37" s="135"/>
      <c r="T37" s="23"/>
      <c r="U37" s="135"/>
      <c r="V37" s="23"/>
      <c r="W37" s="135"/>
      <c r="X37" s="23"/>
      <c r="Y37" s="135"/>
      <c r="Z37" s="1"/>
      <c r="AA37" s="235">
        <f t="shared" si="1"/>
        <v>30</v>
      </c>
      <c r="AB37" s="46"/>
      <c r="AC37" s="46">
        <f t="shared" si="3"/>
        <v>16</v>
      </c>
      <c r="AD37" s="1"/>
      <c r="AE37" s="1"/>
      <c r="AF37" s="1"/>
      <c r="AG37" s="1"/>
      <c r="AH37" s="1"/>
    </row>
    <row r="38" spans="1:34" ht="45.75" customHeight="1">
      <c r="A38" s="160"/>
      <c r="B38" s="215" t="s">
        <v>94</v>
      </c>
      <c r="C38" s="247"/>
      <c r="D38" s="161"/>
      <c r="E38" s="161"/>
      <c r="F38" s="161"/>
      <c r="G38" s="162"/>
      <c r="H38" s="162"/>
      <c r="I38" s="163"/>
      <c r="J38" s="164"/>
      <c r="K38" s="151"/>
      <c r="L38" s="164"/>
      <c r="M38" s="151"/>
      <c r="N38" s="164"/>
      <c r="O38" s="151"/>
      <c r="P38" s="164"/>
      <c r="Q38" s="151"/>
      <c r="R38" s="164"/>
      <c r="S38" s="151"/>
      <c r="T38" s="164"/>
      <c r="U38" s="151"/>
      <c r="V38" s="164"/>
      <c r="W38" s="151"/>
      <c r="X38" s="164"/>
      <c r="Y38" s="151"/>
      <c r="Z38" s="1"/>
      <c r="AA38" s="235"/>
      <c r="AB38" s="46"/>
      <c r="AC38" s="46">
        <f t="shared" si="3"/>
        <v>0</v>
      </c>
      <c r="AD38" s="1"/>
      <c r="AE38" s="1"/>
      <c r="AF38" s="1"/>
      <c r="AG38" s="1"/>
      <c r="AH38" s="1"/>
    </row>
    <row r="39" spans="1:34" ht="63" customHeight="1">
      <c r="A39" s="114"/>
      <c r="B39" s="216" t="s">
        <v>99</v>
      </c>
      <c r="C39" s="248">
        <v>8</v>
      </c>
      <c r="D39" s="16"/>
      <c r="E39" s="16"/>
      <c r="F39" s="16"/>
      <c r="G39" s="17"/>
      <c r="H39" s="17"/>
      <c r="I39" s="213"/>
      <c r="J39" s="23"/>
      <c r="K39" s="133"/>
      <c r="L39" s="23"/>
      <c r="M39" s="133"/>
      <c r="N39" s="23"/>
      <c r="O39" s="133"/>
      <c r="P39" s="23"/>
      <c r="Q39" s="133"/>
      <c r="R39" s="23"/>
      <c r="S39" s="133"/>
      <c r="T39" s="23"/>
      <c r="U39" s="133"/>
      <c r="V39" s="23"/>
      <c r="W39" s="133"/>
      <c r="X39" s="23"/>
      <c r="Y39" s="133"/>
      <c r="Z39" s="1"/>
      <c r="AA39" s="235">
        <f>K39*$J$6+M39*$L$6+O39*$N$6+Q39*$P$6+S39*$R$6+U39*$T$6+W39*$V$6+Y39*$X$6</f>
        <v>0</v>
      </c>
      <c r="AB39" s="46"/>
      <c r="AC39" s="46">
        <f t="shared" si="3"/>
        <v>0</v>
      </c>
      <c r="AD39" s="1"/>
      <c r="AE39" s="1"/>
      <c r="AF39" s="1"/>
      <c r="AG39" s="1"/>
      <c r="AH39" s="1"/>
    </row>
    <row r="40" spans="1:34" ht="45.75" customHeight="1">
      <c r="A40" s="114"/>
      <c r="B40" s="216" t="s">
        <v>95</v>
      </c>
      <c r="C40" s="248">
        <v>8</v>
      </c>
      <c r="D40" s="16"/>
      <c r="E40" s="16"/>
      <c r="F40" s="16"/>
      <c r="G40" s="17"/>
      <c r="H40" s="17"/>
      <c r="I40" s="213"/>
      <c r="J40" s="23"/>
      <c r="K40" s="133"/>
      <c r="L40" s="23"/>
      <c r="M40" s="133"/>
      <c r="N40" s="23"/>
      <c r="O40" s="133"/>
      <c r="P40" s="23"/>
      <c r="Q40" s="133"/>
      <c r="R40" s="23"/>
      <c r="S40" s="133"/>
      <c r="T40" s="23"/>
      <c r="U40" s="133"/>
      <c r="V40" s="23"/>
      <c r="W40" s="133"/>
      <c r="X40" s="23"/>
      <c r="Y40" s="133"/>
      <c r="Z40" s="1"/>
      <c r="AA40" s="235"/>
      <c r="AB40" s="46"/>
      <c r="AC40" s="46">
        <f t="shared" si="3"/>
        <v>0</v>
      </c>
      <c r="AD40" s="1"/>
      <c r="AE40" s="1"/>
      <c r="AF40" s="1"/>
      <c r="AG40" s="1"/>
      <c r="AH40" s="1"/>
    </row>
    <row r="41" spans="1:32" s="3" customFormat="1" ht="36" customHeight="1" thickBot="1">
      <c r="A41" s="165"/>
      <c r="B41" s="217" t="s">
        <v>5</v>
      </c>
      <c r="C41" s="249"/>
      <c r="D41" s="166"/>
      <c r="E41" s="166"/>
      <c r="F41" s="166"/>
      <c r="G41" s="167">
        <f>SUM(G10,G14,G18,G35,G20)</f>
        <v>4934</v>
      </c>
      <c r="H41" s="167">
        <f>SUM(H10,H14,H18,H35,H20)</f>
        <v>4230</v>
      </c>
      <c r="I41" s="214">
        <f>I35+I20+I18+I14+I10</f>
        <v>704</v>
      </c>
      <c r="J41" s="207">
        <f>SUM(J9:J37)</f>
        <v>88</v>
      </c>
      <c r="K41" s="207">
        <f>SUM(K9:K37)</f>
        <v>11</v>
      </c>
      <c r="L41" s="207">
        <f>SUM(L9:L37)</f>
        <v>88</v>
      </c>
      <c r="M41" s="207">
        <v>11</v>
      </c>
      <c r="N41" s="207">
        <f>SUM(N9:N37)</f>
        <v>88</v>
      </c>
      <c r="O41" s="207">
        <f aca="true" t="shared" si="4" ref="O41:Y41">SUM(O9:O36)</f>
        <v>12</v>
      </c>
      <c r="P41" s="207">
        <f>SUM(P9:P37)</f>
        <v>88</v>
      </c>
      <c r="Q41" s="207">
        <f t="shared" si="4"/>
        <v>12</v>
      </c>
      <c r="R41" s="207">
        <f>SUM(R9:R37)</f>
        <v>88</v>
      </c>
      <c r="S41" s="207">
        <f t="shared" si="4"/>
        <v>12</v>
      </c>
      <c r="T41" s="207">
        <f>SUM(T9:T37)</f>
        <v>88</v>
      </c>
      <c r="U41" s="207">
        <f>SUM(U9:U36)</f>
        <v>12</v>
      </c>
      <c r="V41" s="207">
        <f>SUM(V9:V37)</f>
        <v>88</v>
      </c>
      <c r="W41" s="207">
        <f t="shared" si="4"/>
        <v>12</v>
      </c>
      <c r="X41" s="207">
        <f t="shared" si="4"/>
        <v>88</v>
      </c>
      <c r="Y41" s="207">
        <f t="shared" si="4"/>
        <v>12</v>
      </c>
      <c r="AA41" s="235">
        <f>K41*$J$6+M41*$L$6+O41*$N$6+Q41*$P$6+S41*$R$6+U41*$T$6+W41*$V$6+Y41*$X$6</f>
        <v>1398</v>
      </c>
      <c r="AB41" s="111">
        <f>K41+M41+O41+U41+Y41</f>
        <v>58</v>
      </c>
      <c r="AC41" s="46">
        <f t="shared" si="3"/>
        <v>704</v>
      </c>
      <c r="AD41" s="3">
        <f>K41+M41+O41+Q41+S41+U41+W41+Y41</f>
        <v>94</v>
      </c>
      <c r="AE41" s="111"/>
      <c r="AF41" s="111"/>
    </row>
    <row r="42" spans="1:34" ht="36" customHeight="1">
      <c r="A42" s="250"/>
      <c r="B42" s="251" t="s">
        <v>1</v>
      </c>
      <c r="C42" s="252">
        <v>30</v>
      </c>
      <c r="D42" s="253"/>
      <c r="E42" s="253"/>
      <c r="F42" s="253"/>
      <c r="G42" s="254"/>
      <c r="H42" s="254"/>
      <c r="I42" s="255"/>
      <c r="J42" s="256">
        <v>2</v>
      </c>
      <c r="K42" s="257"/>
      <c r="L42" s="256">
        <v>6</v>
      </c>
      <c r="M42" s="257"/>
      <c r="N42" s="256">
        <v>2</v>
      </c>
      <c r="O42" s="257"/>
      <c r="P42" s="256">
        <v>6</v>
      </c>
      <c r="Q42" s="257"/>
      <c r="R42" s="256">
        <v>3</v>
      </c>
      <c r="S42" s="257"/>
      <c r="T42" s="256">
        <v>5</v>
      </c>
      <c r="U42" s="257"/>
      <c r="V42" s="256">
        <v>2</v>
      </c>
      <c r="W42" s="257"/>
      <c r="X42" s="256">
        <v>7</v>
      </c>
      <c r="Y42" s="257"/>
      <c r="Z42" s="1"/>
      <c r="AA42" s="235">
        <f>K42*$J$6+M42*$L$6+O42*Q42*$P$6+S42*$R$6+U42*$T$6+W42*$V$6+Y42*$X$6</f>
        <v>0</v>
      </c>
      <c r="AB42" s="110"/>
      <c r="AC42" s="46">
        <f t="shared" si="3"/>
        <v>33</v>
      </c>
      <c r="AD42" s="110"/>
      <c r="AE42" s="110">
        <f>36*5</f>
        <v>180</v>
      </c>
      <c r="AF42" s="110"/>
      <c r="AG42" s="1"/>
      <c r="AH42" s="1"/>
    </row>
    <row r="43" spans="1:34" ht="36" customHeight="1">
      <c r="A43" s="258"/>
      <c r="B43" s="259" t="s">
        <v>2</v>
      </c>
      <c r="C43" s="260"/>
      <c r="D43" s="261">
        <v>40</v>
      </c>
      <c r="E43" s="261"/>
      <c r="F43" s="261"/>
      <c r="G43" s="261"/>
      <c r="H43" s="261"/>
      <c r="I43" s="262"/>
      <c r="J43" s="263">
        <v>4</v>
      </c>
      <c r="K43" s="264"/>
      <c r="L43" s="263">
        <v>5</v>
      </c>
      <c r="M43" s="264"/>
      <c r="N43" s="263">
        <v>6</v>
      </c>
      <c r="O43" s="264"/>
      <c r="P43" s="263">
        <v>4</v>
      </c>
      <c r="Q43" s="264"/>
      <c r="R43" s="263">
        <v>6</v>
      </c>
      <c r="S43" s="264"/>
      <c r="T43" s="263">
        <v>5</v>
      </c>
      <c r="U43" s="264"/>
      <c r="V43" s="263">
        <v>7</v>
      </c>
      <c r="W43" s="264"/>
      <c r="X43" s="263">
        <v>4</v>
      </c>
      <c r="Y43" s="264"/>
      <c r="Z43" s="1"/>
      <c r="AA43" s="235">
        <f>K43*$J$6+M43*$L$6+O43*Q43*$P$6+S43*$R$6+U43*$T$6+W43*$V$6+Y43*$X$6</f>
        <v>0</v>
      </c>
      <c r="AB43" s="110"/>
      <c r="AC43" s="46">
        <f t="shared" si="3"/>
        <v>41</v>
      </c>
      <c r="AD43" s="110"/>
      <c r="AE43" s="110"/>
      <c r="AF43" s="110"/>
      <c r="AG43" s="1"/>
      <c r="AH43" s="1"/>
    </row>
    <row r="44" spans="1:34" ht="36" customHeight="1">
      <c r="A44" s="265"/>
      <c r="B44" s="266" t="s">
        <v>101</v>
      </c>
      <c r="C44" s="267"/>
      <c r="D44" s="261"/>
      <c r="E44" s="261"/>
      <c r="F44" s="261">
        <v>1</v>
      </c>
      <c r="G44" s="268"/>
      <c r="H44" s="268"/>
      <c r="I44" s="269"/>
      <c r="J44" s="270"/>
      <c r="K44" s="271"/>
      <c r="L44" s="270"/>
      <c r="M44" s="271"/>
      <c r="N44" s="270"/>
      <c r="O44" s="272"/>
      <c r="P44" s="270"/>
      <c r="Q44" s="272"/>
      <c r="R44" s="270"/>
      <c r="S44" s="272"/>
      <c r="T44" s="263">
        <v>1</v>
      </c>
      <c r="U44" s="264">
        <v>1</v>
      </c>
      <c r="V44" s="270"/>
      <c r="W44" s="272"/>
      <c r="X44" s="270"/>
      <c r="Y44" s="272"/>
      <c r="Z44" s="1"/>
      <c r="AA44" s="235"/>
      <c r="AB44" s="110"/>
      <c r="AC44" s="46">
        <f t="shared" si="3"/>
        <v>1</v>
      </c>
      <c r="AD44" s="110"/>
      <c r="AE44" s="110"/>
      <c r="AF44" s="110"/>
      <c r="AG44" s="1"/>
      <c r="AH44" s="1"/>
    </row>
    <row r="45" spans="1:34" ht="36" customHeight="1" thickBot="1">
      <c r="A45" s="273"/>
      <c r="B45" s="274" t="s">
        <v>7</v>
      </c>
      <c r="C45" s="275"/>
      <c r="D45" s="276"/>
      <c r="E45" s="276">
        <v>16</v>
      </c>
      <c r="F45" s="276"/>
      <c r="G45" s="276"/>
      <c r="H45" s="276"/>
      <c r="I45" s="277"/>
      <c r="J45" s="278">
        <v>4</v>
      </c>
      <c r="K45" s="279"/>
      <c r="L45" s="278">
        <v>1</v>
      </c>
      <c r="M45" s="279"/>
      <c r="N45" s="278">
        <v>2</v>
      </c>
      <c r="O45" s="280"/>
      <c r="P45" s="278"/>
      <c r="Q45" s="280"/>
      <c r="R45" s="278">
        <v>1</v>
      </c>
      <c r="S45" s="280"/>
      <c r="T45" s="278"/>
      <c r="U45" s="280"/>
      <c r="V45" s="278">
        <v>2</v>
      </c>
      <c r="W45" s="280"/>
      <c r="X45" s="278"/>
      <c r="Y45" s="280"/>
      <c r="Z45" s="1"/>
      <c r="AA45" s="235">
        <f>K45*$J$6+M45*$L$6+O45*Q45*$P$6+S45*$R$6+U45*$T$6+W45*$V$6+Y45*$X$6</f>
        <v>0</v>
      </c>
      <c r="AB45" s="44"/>
      <c r="AC45" s="46">
        <f t="shared" si="3"/>
        <v>10</v>
      </c>
      <c r="AD45" s="1"/>
      <c r="AE45" s="1"/>
      <c r="AF45" s="1"/>
      <c r="AG45" s="1"/>
      <c r="AH45" s="1"/>
    </row>
    <row r="46" spans="1:34" ht="27" customHeight="1">
      <c r="A46" s="8" t="s">
        <v>3</v>
      </c>
      <c r="B46" s="221" t="s">
        <v>8</v>
      </c>
      <c r="C46" s="221"/>
      <c r="D46" s="221"/>
      <c r="E46" s="223" t="s">
        <v>155</v>
      </c>
      <c r="F46" s="223"/>
      <c r="G46" s="224"/>
      <c r="H46" s="224"/>
      <c r="I46" s="220"/>
      <c r="J46" s="4"/>
      <c r="K46" s="4"/>
      <c r="L46" s="4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AA46" s="110"/>
      <c r="AB46" s="1"/>
      <c r="AC46" s="46">
        <f>J46+L46+N46+P46+R46+T46+V46+X46</f>
        <v>0</v>
      </c>
      <c r="AD46" s="1"/>
      <c r="AE46" s="1"/>
      <c r="AF46" s="1"/>
      <c r="AG46" s="1"/>
      <c r="AH46" s="1"/>
    </row>
    <row r="47" spans="1:34" ht="27" customHeight="1">
      <c r="A47" s="7"/>
      <c r="B47" s="221" t="s">
        <v>9</v>
      </c>
      <c r="C47" s="222"/>
      <c r="D47" s="222"/>
      <c r="E47" s="223" t="s">
        <v>157</v>
      </c>
      <c r="F47" s="223"/>
      <c r="G47" s="224"/>
      <c r="H47" s="224"/>
      <c r="I47" s="22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"/>
      <c r="AA47" s="110"/>
      <c r="AB47" s="1"/>
      <c r="AC47" s="46">
        <f t="shared" si="3"/>
        <v>0</v>
      </c>
      <c r="AD47" s="1"/>
      <c r="AE47" s="1"/>
      <c r="AF47" s="1"/>
      <c r="AG47" s="1"/>
      <c r="AH47" s="1"/>
    </row>
    <row r="48" spans="2:34" ht="27" customHeight="1">
      <c r="B48" s="221" t="s">
        <v>10</v>
      </c>
      <c r="C48" s="221"/>
      <c r="D48" s="221"/>
      <c r="E48" s="223" t="s">
        <v>156</v>
      </c>
      <c r="F48" s="223"/>
      <c r="G48" s="225"/>
      <c r="H48" s="225"/>
      <c r="I48" s="226"/>
      <c r="AA48" s="110"/>
      <c r="AB48" s="1"/>
      <c r="AC48" s="46">
        <f t="shared" si="3"/>
        <v>0</v>
      </c>
      <c r="AD48" s="1"/>
      <c r="AE48" s="1"/>
      <c r="AF48" s="1"/>
      <c r="AG48" s="1"/>
      <c r="AH48" s="1"/>
    </row>
    <row r="49" spans="2:34" ht="15">
      <c r="B49" s="219"/>
      <c r="C49" s="219"/>
      <c r="D49" s="219"/>
      <c r="E49" s="219"/>
      <c r="F49" s="219"/>
      <c r="G49" s="219"/>
      <c r="H49" s="219"/>
      <c r="AA49" s="110"/>
      <c r="AB49" s="1"/>
      <c r="AC49" s="1"/>
      <c r="AD49" s="1"/>
      <c r="AE49" s="1"/>
      <c r="AF49" s="1"/>
      <c r="AG49" s="1"/>
      <c r="AH49" s="1"/>
    </row>
    <row r="50" spans="2:34" ht="18" customHeight="1">
      <c r="B50" s="219"/>
      <c r="C50" s="219"/>
      <c r="D50" s="219"/>
      <c r="E50" s="219"/>
      <c r="F50" s="219"/>
      <c r="G50" s="219"/>
      <c r="H50" s="219"/>
      <c r="AA50" s="110"/>
      <c r="AB50" s="1"/>
      <c r="AC50" s="1"/>
      <c r="AD50" s="1"/>
      <c r="AE50" s="1"/>
      <c r="AF50" s="1"/>
      <c r="AG50" s="1"/>
      <c r="AH50" s="1"/>
    </row>
    <row r="51" spans="28:34" ht="18" customHeight="1">
      <c r="AB51" s="1"/>
      <c r="AC51" s="1"/>
      <c r="AD51" s="1"/>
      <c r="AE51" s="1"/>
      <c r="AF51" s="1"/>
      <c r="AG51" s="1"/>
      <c r="AH51" s="1"/>
    </row>
    <row r="52" spans="28:34" ht="15">
      <c r="AB52" s="1"/>
      <c r="AC52" s="1"/>
      <c r="AD52" s="1"/>
      <c r="AE52" s="1"/>
      <c r="AF52" s="1"/>
      <c r="AG52" s="1"/>
      <c r="AH52" s="1"/>
    </row>
    <row r="53" spans="28:34" ht="15">
      <c r="AB53" s="1"/>
      <c r="AC53" s="1"/>
      <c r="AD53" s="1"/>
      <c r="AE53" s="1"/>
      <c r="AF53" s="1"/>
      <c r="AG53" s="1"/>
      <c r="AH53" s="1"/>
    </row>
    <row r="54" spans="28:34" ht="15">
      <c r="AB54" s="12"/>
      <c r="AC54" s="1"/>
      <c r="AD54" s="1"/>
      <c r="AE54" s="1"/>
      <c r="AF54" s="1"/>
      <c r="AG54" s="1"/>
      <c r="AH54" s="1"/>
    </row>
    <row r="55" spans="28:34" ht="15">
      <c r="AB55" s="12"/>
      <c r="AC55" s="1"/>
      <c r="AD55" s="1"/>
      <c r="AE55" s="1"/>
      <c r="AF55" s="1"/>
      <c r="AG55" s="1"/>
      <c r="AH55" s="1"/>
    </row>
    <row r="56" spans="28:34" ht="15">
      <c r="AB56" s="12"/>
      <c r="AC56" s="1"/>
      <c r="AD56" s="1"/>
      <c r="AE56" s="1"/>
      <c r="AF56" s="1"/>
      <c r="AG56" s="1"/>
      <c r="AH56" s="1"/>
    </row>
    <row r="57" spans="28:34" ht="15">
      <c r="AB57" s="12"/>
      <c r="AH57" s="1"/>
    </row>
    <row r="58" spans="2:34" ht="23.25">
      <c r="B58" s="281" t="s">
        <v>163</v>
      </c>
      <c r="AB58" s="12"/>
      <c r="AH58" s="1"/>
    </row>
    <row r="59" spans="28:34" ht="15">
      <c r="AB59" s="12"/>
      <c r="AH59" s="1"/>
    </row>
    <row r="60" ht="18" customHeight="1"/>
    <row r="61" ht="18" customHeight="1"/>
    <row r="62" ht="18" customHeight="1"/>
    <row r="63" spans="9:76" s="6" customFormat="1" ht="18" customHeight="1">
      <c r="I63" s="102"/>
      <c r="Z63" s="14"/>
      <c r="AA63" s="232"/>
      <c r="AB63" s="11"/>
      <c r="AC63" s="12"/>
      <c r="AD63" s="12"/>
      <c r="AE63" s="13"/>
      <c r="AF63" s="13"/>
      <c r="AG63" s="13"/>
      <c r="AH63" s="13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5" spans="9:76" s="6" customFormat="1" ht="27" customHeight="1">
      <c r="I65" s="102"/>
      <c r="Z65" s="14"/>
      <c r="AA65" s="232"/>
      <c r="AB65" s="11"/>
      <c r="AC65" s="12"/>
      <c r="AD65" s="12"/>
      <c r="AE65" s="13"/>
      <c r="AF65" s="13"/>
      <c r="AG65" s="13"/>
      <c r="AH65" s="13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9:76" s="6" customFormat="1" ht="27" customHeight="1">
      <c r="I66" s="102"/>
      <c r="Z66" s="14"/>
      <c r="AA66" s="232"/>
      <c r="AB66" s="11"/>
      <c r="AC66" s="12"/>
      <c r="AD66" s="12"/>
      <c r="AE66" s="13"/>
      <c r="AF66" s="13"/>
      <c r="AG66" s="13"/>
      <c r="AH66" s="13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9:76" s="6" customFormat="1" ht="27" customHeight="1">
      <c r="I67" s="102"/>
      <c r="Z67" s="14"/>
      <c r="AA67" s="232"/>
      <c r="AB67" s="11"/>
      <c r="AC67" s="12"/>
      <c r="AD67" s="12"/>
      <c r="AE67" s="13"/>
      <c r="AF67" s="13"/>
      <c r="AG67" s="13"/>
      <c r="AH67" s="13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9:76" s="6" customFormat="1" ht="18" customHeight="1">
      <c r="I68" s="102"/>
      <c r="Z68" s="14"/>
      <c r="AA68" s="232"/>
      <c r="AB68" s="11"/>
      <c r="AC68" s="12"/>
      <c r="AD68" s="12"/>
      <c r="AE68" s="13"/>
      <c r="AF68" s="13"/>
      <c r="AG68" s="13"/>
      <c r="AH68" s="13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</sheetData>
  <sheetProtection/>
  <autoFilter ref="A8:BY48"/>
  <mergeCells count="29">
    <mergeCell ref="R5:S5"/>
    <mergeCell ref="T5:U5"/>
    <mergeCell ref="V6:W6"/>
    <mergeCell ref="X6:Y6"/>
    <mergeCell ref="I6:I7"/>
    <mergeCell ref="J6:K6"/>
    <mergeCell ref="L6:M6"/>
    <mergeCell ref="N6:O6"/>
    <mergeCell ref="P6:Q6"/>
    <mergeCell ref="H4:H7"/>
    <mergeCell ref="I4:I5"/>
    <mergeCell ref="R4:U4"/>
    <mergeCell ref="R6:S6"/>
    <mergeCell ref="T6:U6"/>
    <mergeCell ref="V4:Y4"/>
    <mergeCell ref="J5:K5"/>
    <mergeCell ref="L5:M5"/>
    <mergeCell ref="N5:O5"/>
    <mergeCell ref="P5:Q5"/>
    <mergeCell ref="J4:M4"/>
    <mergeCell ref="N4:Q4"/>
    <mergeCell ref="V5:W5"/>
    <mergeCell ref="X5:Y5"/>
    <mergeCell ref="A3:A7"/>
    <mergeCell ref="B3:B7"/>
    <mergeCell ref="C3:F6"/>
    <mergeCell ref="G3:I3"/>
    <mergeCell ref="J3:Y3"/>
    <mergeCell ref="G4:G7"/>
  </mergeCells>
  <conditionalFormatting sqref="Y17:Y18 Q17:Q18 R17:X19 M18:M19 N17:P19 G41:Y41 G42:K45 N42:Y45">
    <cfRule type="cellIs" priority="1" dxfId="1" operator="equal" stopIfTrue="1">
      <formula>0</formula>
    </cfRule>
  </conditionalFormatting>
  <printOptions horizontalCentered="1" verticalCentered="1"/>
  <pageMargins left="0.15748031496062992" right="0" top="0.1968503937007874" bottom="0.2755905511811024" header="0.11811023622047245" footer="0.11811023622047245"/>
  <pageSetup firstPageNumber="3" useFirstPageNumber="1" fitToHeight="3" horizontalDpi="600" verticalDpi="600" orientation="landscape" paperSize="9" scale="51" r:id="rId1"/>
  <rowBreaks count="1" manualBreakCount="1">
    <brk id="2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G.Sadrieva</dc:creator>
  <cp:keywords/>
  <dc:description/>
  <cp:lastModifiedBy>ррр</cp:lastModifiedBy>
  <cp:lastPrinted>2019-09-30T16:19:56Z</cp:lastPrinted>
  <dcterms:created xsi:type="dcterms:W3CDTF">1999-12-27T09:11:33Z</dcterms:created>
  <dcterms:modified xsi:type="dcterms:W3CDTF">2019-10-15T14:18:34Z</dcterms:modified>
  <cp:category/>
  <cp:version/>
  <cp:contentType/>
  <cp:contentStatus/>
</cp:coreProperties>
</file>